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70" windowWidth="15480" windowHeight="1116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<sst xmlns="http://schemas.openxmlformats.org/spreadsheetml/2006/main" count="308" uniqueCount="201">
  <si>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</si>
  <si>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</si>
  <si>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</si>
  <si>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</si>
  <si>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</si>
  <si>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</si>
  <si>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</si>
  <si>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</si>
  <si>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</si>
  <si>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</si>
  <si>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</si>
  <si>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</si>
  <si>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</si>
  <si>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</si>
  <si>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</si>
  <si>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</si>
  <si>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</si>
  <si>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</si>
  <si>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Планируемый остаток средств на начало планируемого года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</si>
  <si>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</si>
  <si>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</si>
  <si>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</si>
  <si>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</si>
  <si>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</si>
  <si>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</si>
  <si>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</si>
  <si>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</si>
  <si>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</si>
  <si>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</si>
  <si>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</si>
  <si>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</si>
  <si>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</si>
  <si>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</si>
  <si>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</si>
  <si>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</si>
  <si>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</si>
  <si>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</si>
  <si>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</si>
  <si>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</si>
  <si>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</si>
  <si>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</si>
  <si>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</si>
  <si>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</si>
  <si>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</si>
  <si>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</si>
  <si>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</si>
  <si>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</si>
  <si>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операции по счетам, открытым в кредитных организациях в иностранной валюте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</si>
  <si>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</si>
  <si>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</si>
  <si>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</si>
  <si>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</si>
  <si>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</si>
  <si>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</si>
  <si>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</si>
  <si>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</si>
  <si>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</si>
  <si>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</si>
  <si>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Наименование муниципального бюджетного учреждения</t>
  </si>
  <si>
    <t>Адрес фактического местонахождения муниципального бюджетного учреждения</t>
  </si>
  <si>
    <t xml:space="preserve">I.  Сведения о деятельности муниципального бюджетного учреждения </t>
  </si>
  <si>
    <t>1.1. Цели деятельности  муниципального бюджетного учреждения:</t>
  </si>
  <si>
    <t>1.2. Виды деятельности муниципального бюджетного учреждения:</t>
  </si>
  <si>
    <t>Субсидии на выполнение муниципального задания</t>
  </si>
  <si>
    <t>Поступления от оказания муниципальным бюджетным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</si>
  <si>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Приложение 1 к Порядку составления и утверждения плана  финансово-хозяйственной деятельности муниципальных бюджетных учреждений сельского поселения Горноправдинск</t>
  </si>
  <si>
    <t>Муниципальное бюджетное учреждение культуры "Библиотечная система" сельского поселения Горноправдинск</t>
  </si>
  <si>
    <t>8618000696/861801001</t>
  </si>
  <si>
    <t>628520РФ Тюменская область, Ханты-Мансийский автономный округ - Югра, Ханты-Мансийский район, п. Горноправдинск, ул. Центральный проезд, д. 1</t>
  </si>
  <si>
    <t>администрация сельского поселения Горноправдинск</t>
  </si>
  <si>
    <t>Гизатуллина Наталья Николаевна</t>
  </si>
  <si>
    <t>Выполнение работ оказание услуг для обеспечения реализации полномочий органов местного самоуправления сельского поселения Горноправдинск в сфере культуры, библиотечного дела, музейного дела</t>
  </si>
  <si>
    <t xml:space="preserve">Комплектование, учет, обеспичение сохранности и реализационного использования библиотечных фондов; </t>
  </si>
  <si>
    <t>Предоставление пользователям Учреждения информации о составе библиотечных фондов через систему каталогов и другие формы библиотечного информирования;</t>
  </si>
  <si>
    <t>Оказание консультативной помощи в поиске и выборе источников информиромации;</t>
  </si>
  <si>
    <t>Выдача во временное пользование документов из библиотечных фондов</t>
  </si>
  <si>
    <t>Организация любительских клубов и объединений по интересам;</t>
  </si>
  <si>
    <t>Организация проведение массовых мероприятий - вечеров, встреч, конференций, лекций, фестивалей, конкурсов и иных культурных акций;</t>
  </si>
  <si>
    <t>Осуществление досуговых форм и методов работы, способствующих формированию позитивного мировоззрения и культурного уровня жителей поселка;</t>
  </si>
  <si>
    <t>Создание справочно-поискового аппарата на традиционных и электронных носителях, библиографических и полнотекстовых баз данных;</t>
  </si>
  <si>
    <t>Организация библиотечного, информационного, справочно-библиографического облуживания пользователей Учреждения;</t>
  </si>
  <si>
    <t>Методическое обеспечение развития филиалов учреждения, предоставляющих услуги пользователям;</t>
  </si>
  <si>
    <t>Предоставление пользователям доступа в корпоративные и глобальные информационные сети, обслуживание пользователей в режиме локального и удаленного доступа;</t>
  </si>
  <si>
    <t>Мониторинг потребностей пользователей, осуществление маркетинговых и социологических исследований по вопросам развития и прогнозирования деятельности Учреждения;</t>
  </si>
  <si>
    <t>Осуществление выставочной деятельности;</t>
  </si>
  <si>
    <t>Планирование и осуществление хозяйственной, творческо-производительной и финансовой деятельности Учреждения;</t>
  </si>
  <si>
    <t>Взаимодействия с другими учреждениями культуры, библиотеками всех систем и ведомств, творчискими союзами, общественными структурами, учреждениями образования, администрацией сельского поселения по осуществлению культурно-образовательных и социально-экономических программ;</t>
  </si>
  <si>
    <t>Обеспичение социального развития коллектива Учреждения, удовлетворение его материальных и духовных потребностей, реализация его творческого потенциала;</t>
  </si>
  <si>
    <t>Организация системы повышения квалификации работников Учреждения, предоставление возможности повышения квалификации сотрудникам Учреждения на курсах, семинарах, конференциях, проводимых другими учреждениями, организациями;</t>
  </si>
  <si>
    <t>Организация рекламной деятельности Учреждения;</t>
  </si>
  <si>
    <t>Создание условий для доступа граждан к музейным предметам и музейным коллекциям через информационное обеспечение выставочной, просветительской, экскурсионной и иной деятельности, через доступ к книжному фонду библиотеки-музея;</t>
  </si>
  <si>
    <t>Ведение научно-исследовательской и поисковой работы в области изучения истории, природы края, этографии, археологии, палеонтологии, фольклористики, памятников истории и культуры;</t>
  </si>
  <si>
    <t>Выявление, комплектование, учет, документирование,предметов материальной и духовной культуры, предстовляющих историческую, научную и художественную ценность;</t>
  </si>
  <si>
    <t>Организация и участие в архивных изысканиях, научных конференциях;</t>
  </si>
  <si>
    <t>Публикация музейных предметов и музейных коллекций осуществление рекламно-издательской деятельности;</t>
  </si>
  <si>
    <t>Осуществление иной деятельности, не противоречащей нормам права, в результате которой сохраняются, создаются, распростроняются и осваиваются культурные ценности.</t>
  </si>
  <si>
    <t>Субсидии на иные цели</t>
  </si>
  <si>
    <t>Кучеренко Наталья Анатольевна</t>
  </si>
  <si>
    <t>ост-к в план график</t>
  </si>
  <si>
    <t>итого: заключ. Дог. В 2014г. На 2015г.</t>
  </si>
  <si>
    <t>налог на имущество</t>
  </si>
  <si>
    <t>негативка</t>
  </si>
  <si>
    <t xml:space="preserve">итого: </t>
  </si>
  <si>
    <t>Всего на закупки по 44 - ФЗ</t>
  </si>
  <si>
    <t>из них: иные цели</t>
  </si>
  <si>
    <t>из них заключенные в 2014г. на 2015г.</t>
  </si>
  <si>
    <t>в план-график на 2015г.</t>
  </si>
  <si>
    <t>*</t>
  </si>
  <si>
    <t>Единица измерения: руб.(с точностью до двух знаков после запятой)</t>
  </si>
  <si>
    <t>УТВЕРЖДАЮ</t>
  </si>
  <si>
    <t>Гизатуллина Н.Н.</t>
  </si>
  <si>
    <t>Директор МБУК "БС Горноправдинск"</t>
  </si>
  <si>
    <t>(руководитель учреждения)</t>
  </si>
  <si>
    <t>СОГЛАСОВАНО</t>
  </si>
  <si>
    <t>(куратор учреждения)</t>
  </si>
  <si>
    <t>I. Финансовые активы, всего</t>
  </si>
  <si>
    <t>1.1. Дебиторская задолженность по доходам, полученным за счет средств местного бюджета</t>
  </si>
  <si>
    <t>1.2. Дебиторская задолженность по выданным авансам, полученным за счет средств местного бюджета всего:</t>
  </si>
  <si>
    <t>1.2.1. по выданным авансам на услуги связи</t>
  </si>
  <si>
    <t>1.2.2. по выданным авансам на транспортные услуги</t>
  </si>
  <si>
    <t>1.2.3. по выданным авансам на коммунальные услуги</t>
  </si>
  <si>
    <t>1.2.4. по выданным авансам на услуги по содержанию имущества</t>
  </si>
  <si>
    <t>1.2.5. по выданным авансам на прочие услуги</t>
  </si>
  <si>
    <t>1.2.7. по выданным авансам на приобретение нематериальных активов</t>
  </si>
  <si>
    <t>1.2.6. по выданным авансам на приобретение основных средств</t>
  </si>
  <si>
    <t>1.2.8. по выданным авансам на приобретение непроизведенных активов</t>
  </si>
  <si>
    <t>1.2.9. по выданным авансам на приобретение материальных запасов</t>
  </si>
  <si>
    <t>1.2.10. по выданным авансам на прочие расходы</t>
  </si>
  <si>
    <t>1.3. Дебиторская задолженность по выданным авансам за счет доходов, полученных от платной и иной приносящей доход деятельности, всего:</t>
  </si>
  <si>
    <t>1.3.1. по выданным авансам на услуги связи</t>
  </si>
  <si>
    <t>1.3.2. по выданным авансам на транспортные услуги</t>
  </si>
  <si>
    <t>1.3.3. по выданным авансам на коммунальные услуги</t>
  </si>
  <si>
    <t>1.3.4. по выданным авансам на услуги по содержанию имущества</t>
  </si>
  <si>
    <t>1.3.5. по выданным авансам на прочие услуги</t>
  </si>
  <si>
    <t>1.3.6. по выданным авансам на приобретение основных средств</t>
  </si>
  <si>
    <t>1.3.7. по выданным авансам на приобретение нематериальных активов</t>
  </si>
  <si>
    <t>1.3.8. по выданным авансам на приобретение непроизведенных активов</t>
  </si>
  <si>
    <t>1.3.9. по выданным авансам на приобретение материальных запасов</t>
  </si>
  <si>
    <t>1.3.10. по выданным авансам на прочие расходы</t>
  </si>
  <si>
    <t>II. Обязательства, всего</t>
  </si>
  <si>
    <t>2.1. Просроченная кредиторская задолженность</t>
  </si>
  <si>
    <t>2.2. Кредиторская задолженность по расчетам с поставщиками и подрядчиками за счет средств местного бюджета, всего:</t>
  </si>
  <si>
    <t xml:space="preserve">2.2.1.  по начислениям на выплаты по оплате труда </t>
  </si>
  <si>
    <t>2.2.2.  по оплате услуг связи</t>
  </si>
  <si>
    <t>2.2.13. по прочим расчетам с кредиторами</t>
  </si>
  <si>
    <t>2.2.12. по платежам в бюджет</t>
  </si>
  <si>
    <t>2.2.11. по оплате прочих расходов</t>
  </si>
  <si>
    <t>2.2.10. по приобретению материальных запасов</t>
  </si>
  <si>
    <t>2.2.9. по приобретению непроизведенных активов</t>
  </si>
  <si>
    <t>2.2.8. по приобретению нематериальных активов</t>
  </si>
  <si>
    <t>2.2.7. по приобретению основных средств</t>
  </si>
  <si>
    <t>2.2.6. по оплате прочих услуг</t>
  </si>
  <si>
    <t>2.2.5. по оплате услуг по содержанию имущества</t>
  </si>
  <si>
    <t>2.2.4. по оплате коммунальных услуг</t>
  </si>
  <si>
    <t>2.2.3. по оплате транспортных услуг</t>
  </si>
  <si>
    <t>2.3.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</si>
  <si>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2.3.1.  по начислениям на выплаты по оплате труда </t>
  </si>
  <si>
    <t>2.3.2.  по оплате услуг связи</t>
  </si>
  <si>
    <t>2.3.3. по оплате транспортных услуг</t>
  </si>
  <si>
    <t>2.3.4. по оплате коммунальных услуг</t>
  </si>
  <si>
    <t>2.3.5. по оплате услуг по содержанию имущества</t>
  </si>
  <si>
    <t>2.3.6. по оплате прочих услуг</t>
  </si>
  <si>
    <t>2.3.7. по приобретению основных средств</t>
  </si>
  <si>
    <t>2.3.8. по приобретению нематериальных активов</t>
  </si>
  <si>
    <t>2.3.9. по приобретению непроизведенных активов</t>
  </si>
  <si>
    <t>2.3.10. по приобретению материальных запасов</t>
  </si>
  <si>
    <t>2.3.11. по оплате прочих расходов</t>
  </si>
  <si>
    <t>2.3.12. по платежам в бюджет</t>
  </si>
  <si>
    <t>2.3.13. по прочим расчетам с кредиторами</t>
  </si>
  <si>
    <t>Субсидии на финансовое обеспечение выполнения муниципального задания</t>
  </si>
  <si>
    <t>Услуга (работа) № 1</t>
  </si>
  <si>
    <t>Услуга (работа) № 2</t>
  </si>
  <si>
    <t>Услуга (работа) № …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</si>
  <si>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</si>
  <si>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Гранты в форме субсидий, в том числе предоставляемые по результатам конкурсов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</si>
  <si>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</si>
  <si>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120,130,140,180,410,440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</si>
  <si>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</si>
  <si>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</si>
  <si>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Средства во временном распоряжении, всего</t>
  </si>
  <si>
    <t>Директор МБУК "БС Горноправдинск</t>
  </si>
  <si>
    <t>Главный бухгалтер МБУК "БС Горноправдинск</t>
  </si>
  <si>
    <t>С.А. Зайцев</t>
  </si>
  <si>
    <t>Глава сельского поселения Горноправдинск</t>
  </si>
  <si>
    <r>
      <t>I. Нефинансовые активы, всего</t>
    </r>
    <r>
      <rPr>
        <sz val="11"/>
        <rFont val="Times New Roman"/>
        <family val="1"/>
      </rPr>
      <t>:</t>
    </r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</si>
  <si>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</si>
  <si>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</si>
  <si>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</si>
  <si>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</si>
  <si>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</si>
  <si>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</si>
  <si>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</si>
  <si>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</si>
  <si>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на 2017  год и плановый период 2018-2019 годы</t>
  </si>
  <si>
    <t>II. Показатели финансового состояния учреждения по состоянию на 01 января 2017 года</t>
  </si>
  <si>
    <t>III. Показатели по поступлениям и выплатам учреждения на 2017 год и плановый период 2018-2019 годы</t>
  </si>
  <si>
    <t>2017год (год n)</t>
  </si>
  <si>
    <t>2018год (год n+1)</t>
  </si>
  <si>
    <t>2019 год (год n+2)</t>
  </si>
  <si>
    <t>"09"января 2017 г.</t>
  </si>
  <si>
    <t>"09"января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</si>
</sst>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_-* #,##0.00000_р_._-;\-* #,##0.00000_р_._-;_-* &quot;-&quot;?????_р_._-;_-@_-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3" fontId="1" fillId="0" borderId="10" xfId="60" applyFont="1" applyBorder="1" applyAlignment="1">
      <alignment vertical="top" wrapText="1"/>
    </xf>
    <xf numFmtId="43" fontId="1" fillId="0" borderId="15" xfId="60" applyFont="1" applyBorder="1" applyAlignment="1">
      <alignment vertical="top" wrapText="1"/>
    </xf>
    <xf numFmtId="43" fontId="1" fillId="0" borderId="10" xfId="0" applyNumberFormat="1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3" fontId="10" fillId="0" borderId="10" xfId="60" applyFont="1" applyBorder="1" applyAlignment="1">
      <alignment vertical="top" wrapText="1"/>
    </xf>
    <xf numFmtId="43" fontId="10" fillId="0" borderId="10" xfId="0" applyNumberFormat="1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43" fontId="1" fillId="0" borderId="10" xfId="60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43" fontId="2" fillId="0" borderId="10" xfId="60" applyFont="1" applyBorder="1" applyAlignment="1">
      <alignment vertical="top" wrapText="1"/>
    </xf>
    <xf numFmtId="43" fontId="2" fillId="33" borderId="10" xfId="60" applyFont="1" applyFill="1" applyBorder="1" applyAlignment="1">
      <alignment vertical="top" wrapText="1"/>
    </xf>
    <xf numFmtId="43" fontId="1" fillId="0" borderId="0" xfId="0" applyNumberFormat="1" applyFont="1" applyAlignment="1">
      <alignment vertical="top" wrapText="1"/>
    </xf>
    <xf numFmtId="43" fontId="2" fillId="0" borderId="0" xfId="0" applyNumberFormat="1" applyFont="1" applyAlignment="1">
      <alignment vertical="top" wrapText="1"/>
    </xf>
    <xf numFmtId="43" fontId="2" fillId="0" borderId="14" xfId="0" applyNumberFormat="1" applyFont="1" applyBorder="1" applyAlignment="1">
      <alignment vertical="top" wrapText="1"/>
    </xf>
    <xf numFmtId="43" fontId="2" fillId="34" borderId="10" xfId="6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vertical="top" wrapText="1"/>
    </xf>
    <xf numFmtId="0" fontId="2" fillId="35" borderId="12" xfId="0" applyFont="1" applyFill="1" applyBorder="1" applyAlignment="1">
      <alignment horizontal="center" vertical="center"/>
    </xf>
    <xf numFmtId="43" fontId="2" fillId="35" borderId="10" xfId="60" applyFont="1" applyFill="1" applyBorder="1" applyAlignment="1">
      <alignment vertical="top" wrapText="1"/>
    </xf>
    <xf numFmtId="0" fontId="1" fillId="35" borderId="12" xfId="0" applyFont="1" applyFill="1" applyBorder="1" applyAlignment="1">
      <alignment horizontal="center" vertical="center"/>
    </xf>
    <xf numFmtId="43" fontId="1" fillId="35" borderId="10" xfId="6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43" fontId="1" fillId="35" borderId="10" xfId="60" applyFont="1" applyFill="1" applyBorder="1" applyAlignment="1">
      <alignment horizontal="right" vertical="top" wrapText="1"/>
    </xf>
    <xf numFmtId="169" fontId="1" fillId="35" borderId="10" xfId="0" applyNumberFormat="1" applyFont="1" applyFill="1" applyBorder="1" applyAlignment="1">
      <alignment horizontal="right" vertical="top" wrapText="1"/>
    </xf>
    <xf numFmtId="0" fontId="2" fillId="35" borderId="17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2" fillId="0" borderId="10" xfId="6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9" fontId="1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69" fontId="1" fillId="0" borderId="12" xfId="0" applyNumberFormat="1" applyFont="1" applyFill="1" applyBorder="1" applyAlignment="1">
      <alignment horizontal="center" vertical="top" wrapText="1"/>
    </xf>
    <xf numFmtId="169" fontId="1" fillId="0" borderId="17" xfId="0" applyNumberFormat="1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 wrapText="1"/>
    </xf>
    <xf numFmtId="169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SheetLayoutView="100" zoomScalePageLayoutView="0" workbookViewId="0" topLeftCell="A196">
      <selection activeCell="B210" sqref="B210"/>
    </sheetView>
  </sheetViews>
  <sheetFormatPr defaultColWidth="9.00390625" defaultRowHeight="12.75"/>
  <cols>
    <col min="1" max="1" width="10.75390625" style="2" customWidth="1"/>
    <col min="2" max="2" width="10.25390625" style="2" customWidth="1"/>
    <col min="3" max="3" width="2.375" style="2" hidden="1" customWidth="1"/>
    <col min="4" max="4" width="6.00390625" style="3" customWidth="1"/>
    <col min="5" max="6" width="15.25390625" style="2" customWidth="1"/>
    <col min="7" max="7" width="9.00390625" style="2" customWidth="1"/>
    <col min="8" max="8" width="15.125" style="2" customWidth="1"/>
    <col min="9" max="9" width="15.00390625" style="2" customWidth="1"/>
    <col min="10" max="10" width="9.25390625" style="2" customWidth="1"/>
    <col min="11" max="11" width="15.375" style="2" customWidth="1"/>
    <col min="12" max="12" width="15.25390625" style="2" customWidth="1"/>
    <col min="13" max="13" width="8.125" style="2" customWidth="1"/>
    <col min="14" max="14" width="10.375" style="2" bestFit="1" customWidth="1"/>
    <col min="15" max="16384" width="9.125" style="2" customWidth="1"/>
  </cols>
  <sheetData>
    <row r="1" spans="5:14" ht="24" customHeight="1">
      <c r="E1" s="106"/>
      <c r="F1" s="106"/>
      <c r="G1" s="106"/>
      <c r="H1" s="109"/>
      <c r="I1" s="109"/>
      <c r="J1" s="109"/>
      <c r="K1" s="109"/>
      <c r="L1" s="109"/>
      <c r="M1" s="109"/>
      <c r="N1" s="7"/>
    </row>
    <row r="2" spans="8:14" ht="44.25" customHeight="1">
      <c r="H2" s="110"/>
      <c r="I2" s="110"/>
      <c r="J2" s="110"/>
      <c r="K2" s="101" t="s">
        <v>65</v>
      </c>
      <c r="L2" s="101"/>
      <c r="M2" s="101"/>
      <c r="N2" s="7"/>
    </row>
    <row r="3" spans="1:14" ht="15" customHeight="1">
      <c r="A3" s="107" t="s">
        <v>113</v>
      </c>
      <c r="B3" s="107"/>
      <c r="C3" s="107"/>
      <c r="D3" s="107"/>
      <c r="E3" s="107"/>
      <c r="H3" s="84"/>
      <c r="I3" s="84"/>
      <c r="J3" s="84"/>
      <c r="K3" s="107" t="s">
        <v>109</v>
      </c>
      <c r="L3" s="107"/>
      <c r="M3" s="107"/>
      <c r="N3" s="7"/>
    </row>
    <row r="4" spans="1:14" ht="41.25" customHeight="1">
      <c r="A4" s="100" t="s">
        <v>183</v>
      </c>
      <c r="B4" s="100"/>
      <c r="C4" s="100"/>
      <c r="D4" s="100"/>
      <c r="E4" s="100"/>
      <c r="H4" s="100"/>
      <c r="I4" s="100"/>
      <c r="J4" s="100"/>
      <c r="K4" s="111" t="s">
        <v>111</v>
      </c>
      <c r="L4" s="111"/>
      <c r="M4" s="111"/>
      <c r="N4" s="7"/>
    </row>
    <row r="5" spans="1:14" ht="24.75" customHeight="1">
      <c r="A5" s="101" t="s">
        <v>114</v>
      </c>
      <c r="B5" s="101"/>
      <c r="C5" s="101"/>
      <c r="D5" s="101"/>
      <c r="E5" s="101"/>
      <c r="H5" s="110"/>
      <c r="I5" s="110"/>
      <c r="J5" s="110"/>
      <c r="K5" s="101" t="s">
        <v>112</v>
      </c>
      <c r="L5" s="101"/>
      <c r="M5" s="101"/>
      <c r="N5" s="7"/>
    </row>
    <row r="6" spans="1:14" ht="18.75" customHeight="1">
      <c r="A6" s="102" t="s">
        <v>182</v>
      </c>
      <c r="B6" s="102"/>
      <c r="C6" s="102"/>
      <c r="D6" s="102"/>
      <c r="E6" s="102"/>
      <c r="H6" s="7"/>
      <c r="I6" s="123"/>
      <c r="J6" s="123"/>
      <c r="K6" s="10"/>
      <c r="L6" s="108" t="s">
        <v>110</v>
      </c>
      <c r="M6" s="108"/>
      <c r="N6" s="7"/>
    </row>
    <row r="7" spans="1:14" ht="15" customHeight="1">
      <c r="A7" s="12" t="s">
        <v>11</v>
      </c>
      <c r="B7" s="103" t="s">
        <v>10</v>
      </c>
      <c r="C7" s="103"/>
      <c r="D7" s="103"/>
      <c r="E7" s="103"/>
      <c r="H7" s="18"/>
      <c r="I7" s="88"/>
      <c r="J7" s="88"/>
      <c r="K7" s="12" t="s">
        <v>11</v>
      </c>
      <c r="L7" s="103" t="s">
        <v>10</v>
      </c>
      <c r="M7" s="103"/>
      <c r="N7" s="7"/>
    </row>
    <row r="8" spans="1:14" ht="11.25" customHeight="1">
      <c r="A8" s="103" t="s">
        <v>199</v>
      </c>
      <c r="B8" s="103"/>
      <c r="C8" s="103"/>
      <c r="D8" s="103"/>
      <c r="E8" s="103"/>
      <c r="H8" s="88"/>
      <c r="I8" s="88"/>
      <c r="J8" s="88"/>
      <c r="K8" s="103" t="s">
        <v>199</v>
      </c>
      <c r="L8" s="103"/>
      <c r="M8" s="103"/>
      <c r="N8" s="7"/>
    </row>
    <row r="9" spans="8:14" ht="15">
      <c r="H9" s="7"/>
      <c r="I9" s="7"/>
      <c r="J9" s="7"/>
      <c r="K9" s="7"/>
      <c r="L9" s="7"/>
      <c r="M9" s="7"/>
      <c r="N9" s="7"/>
    </row>
    <row r="10" spans="1:14" ht="18.75" customHeight="1">
      <c r="A10" s="133" t="s">
        <v>12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7"/>
    </row>
    <row r="11" spans="1:14" ht="18.75" customHeight="1">
      <c r="A11" s="132" t="s">
        <v>193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7"/>
    </row>
    <row r="12" spans="1:14" ht="18.75">
      <c r="A12" s="21"/>
      <c r="B12" s="21"/>
      <c r="C12" s="21"/>
      <c r="D12" s="21"/>
      <c r="E12" s="21"/>
      <c r="H12" s="67"/>
      <c r="I12" s="62"/>
      <c r="J12" s="23"/>
      <c r="K12" s="67"/>
      <c r="L12" s="5"/>
      <c r="M12" s="3" t="s">
        <v>13</v>
      </c>
      <c r="N12" s="7"/>
    </row>
    <row r="13" spans="1:14" ht="15.75" customHeight="1">
      <c r="A13" s="21"/>
      <c r="B13" s="21"/>
      <c r="C13" s="21"/>
      <c r="D13" s="21"/>
      <c r="E13" s="21"/>
      <c r="H13" s="67"/>
      <c r="I13" s="11"/>
      <c r="J13" s="11"/>
      <c r="K13" s="67"/>
      <c r="L13" s="2" t="s">
        <v>14</v>
      </c>
      <c r="M13" s="9"/>
      <c r="N13" s="7"/>
    </row>
    <row r="14" spans="1:14" ht="18" customHeight="1">
      <c r="A14" s="135" t="s">
        <v>200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2" t="s">
        <v>15</v>
      </c>
      <c r="M14" s="71"/>
      <c r="N14" s="7"/>
    </row>
    <row r="15" spans="1:14" ht="15.75" customHeight="1">
      <c r="A15" s="5"/>
      <c r="B15" s="5"/>
      <c r="C15" s="5"/>
      <c r="D15" s="5"/>
      <c r="E15" s="5"/>
      <c r="H15" s="62"/>
      <c r="I15" s="7"/>
      <c r="J15" s="11"/>
      <c r="K15" s="62"/>
      <c r="M15" s="9"/>
      <c r="N15" s="7"/>
    </row>
    <row r="16" spans="8:14" ht="15">
      <c r="H16" s="7"/>
      <c r="I16" s="11"/>
      <c r="J16" s="11"/>
      <c r="K16" s="7"/>
      <c r="M16" s="9"/>
      <c r="N16" s="7"/>
    </row>
    <row r="17" spans="1:14" ht="47.25" customHeight="1">
      <c r="A17" s="95" t="s">
        <v>58</v>
      </c>
      <c r="B17" s="95"/>
      <c r="C17" s="95"/>
      <c r="D17" s="95"/>
      <c r="E17" s="95"/>
      <c r="G17" s="84" t="s">
        <v>66</v>
      </c>
      <c r="H17" s="84"/>
      <c r="I17" s="84"/>
      <c r="J17" s="84"/>
      <c r="K17" s="7"/>
      <c r="L17" s="2" t="s">
        <v>48</v>
      </c>
      <c r="M17" s="9"/>
      <c r="N17" s="7"/>
    </row>
    <row r="18" spans="8:14" ht="24.75" customHeight="1">
      <c r="H18" s="69"/>
      <c r="I18" s="69"/>
      <c r="J18" s="11"/>
      <c r="K18" s="7"/>
      <c r="L18" s="70"/>
      <c r="M18" s="9"/>
      <c r="N18" s="7"/>
    </row>
    <row r="19" spans="1:14" ht="15.75" customHeight="1">
      <c r="A19" s="95" t="s">
        <v>49</v>
      </c>
      <c r="B19" s="95"/>
      <c r="C19" s="95"/>
      <c r="D19" s="84" t="s">
        <v>67</v>
      </c>
      <c r="E19" s="84"/>
      <c r="H19" s="7"/>
      <c r="I19" s="23"/>
      <c r="J19" s="23"/>
      <c r="K19" s="7"/>
      <c r="L19" s="1"/>
      <c r="M19" s="8"/>
      <c r="N19" s="7"/>
    </row>
    <row r="20" spans="1:14" ht="31.5" customHeight="1">
      <c r="A20" s="107" t="s">
        <v>108</v>
      </c>
      <c r="B20" s="107"/>
      <c r="C20" s="107"/>
      <c r="D20" s="107"/>
      <c r="E20" s="107"/>
      <c r="H20" s="1"/>
      <c r="I20" s="11"/>
      <c r="J20" s="11"/>
      <c r="K20" s="1"/>
      <c r="L20" s="7" t="s">
        <v>16</v>
      </c>
      <c r="M20" s="9">
        <v>383</v>
      </c>
      <c r="N20" s="7"/>
    </row>
    <row r="21" spans="1:14" ht="32.25" customHeight="1">
      <c r="A21" s="95" t="s">
        <v>17</v>
      </c>
      <c r="B21" s="95"/>
      <c r="C21" s="95"/>
      <c r="D21" s="95"/>
      <c r="E21" s="95"/>
      <c r="F21" s="6"/>
      <c r="G21" s="84" t="s">
        <v>69</v>
      </c>
      <c r="H21" s="84"/>
      <c r="I21" s="84"/>
      <c r="J21" s="84"/>
      <c r="K21" s="7"/>
      <c r="L21" s="11"/>
      <c r="M21" s="11"/>
      <c r="N21" s="7"/>
    </row>
    <row r="22" spans="4:14" ht="18" customHeight="1">
      <c r="D22" s="68"/>
      <c r="E22" s="68"/>
      <c r="F22" s="6"/>
      <c r="G22" s="11"/>
      <c r="H22" s="7"/>
      <c r="I22" s="11"/>
      <c r="J22" s="11"/>
      <c r="K22" s="7"/>
      <c r="L22" s="11"/>
      <c r="M22" s="11"/>
      <c r="N22" s="7"/>
    </row>
    <row r="23" spans="1:14" ht="49.5" customHeight="1">
      <c r="A23" s="95" t="s">
        <v>59</v>
      </c>
      <c r="B23" s="95"/>
      <c r="C23" s="95"/>
      <c r="D23" s="95"/>
      <c r="E23" s="95"/>
      <c r="F23" s="65"/>
      <c r="G23" s="84" t="s">
        <v>68</v>
      </c>
      <c r="H23" s="84"/>
      <c r="I23" s="84"/>
      <c r="J23" s="84"/>
      <c r="K23" s="7"/>
      <c r="L23" s="7"/>
      <c r="M23" s="7"/>
      <c r="N23" s="7"/>
    </row>
    <row r="24" spans="4:14" ht="18.75" customHeight="1">
      <c r="D24" s="65"/>
      <c r="E24" s="65"/>
      <c r="F24" s="65"/>
      <c r="G24" s="7"/>
      <c r="H24" s="7"/>
      <c r="I24" s="7"/>
      <c r="J24" s="7"/>
      <c r="K24" s="7"/>
      <c r="L24" s="7"/>
      <c r="M24" s="7"/>
      <c r="N24" s="7"/>
    </row>
    <row r="25" spans="4:14" ht="12" customHeight="1">
      <c r="D25" s="65"/>
      <c r="E25" s="65"/>
      <c r="F25" s="65"/>
      <c r="G25" s="7"/>
      <c r="H25" s="7"/>
      <c r="I25" s="7"/>
      <c r="J25" s="7"/>
      <c r="K25" s="7"/>
      <c r="L25" s="7"/>
      <c r="M25" s="7"/>
      <c r="N25" s="7"/>
    </row>
    <row r="26" spans="4:14" ht="0.75" customHeight="1" hidden="1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0.75" customHeight="1">
      <c r="A27" s="4"/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0.75" customHeight="1">
      <c r="A28" s="4"/>
      <c r="B28" s="4"/>
      <c r="C28" s="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3" ht="15" customHeight="1">
      <c r="A29" s="86" t="s">
        <v>60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s="17" customFormat="1" ht="14.25" customHeight="1">
      <c r="A30" s="86" t="s">
        <v>61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27" customHeight="1">
      <c r="A31" s="95" t="s">
        <v>71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1:13" s="17" customFormat="1" ht="15" customHeight="1">
      <c r="A32" s="86" t="s">
        <v>62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ht="16.5" customHeight="1">
      <c r="A33" s="95" t="s">
        <v>72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30.75" customHeight="1">
      <c r="A34" s="95" t="s">
        <v>73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1:13" ht="15" customHeight="1">
      <c r="A35" s="95" t="s">
        <v>74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5" customHeight="1">
      <c r="A36" s="95" t="s">
        <v>75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5" customHeight="1">
      <c r="A37" s="95" t="s">
        <v>76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15" customHeight="1">
      <c r="A38" s="95" t="s">
        <v>77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5" customHeight="1">
      <c r="A39" s="95" t="s">
        <v>78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15" customHeight="1">
      <c r="A40" s="95" t="s">
        <v>79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5.75" customHeight="1">
      <c r="A41" s="95" t="s">
        <v>80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4.25" customHeight="1">
      <c r="A42" s="95" t="s">
        <v>81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7.75" customHeight="1">
      <c r="A43" s="95" t="s">
        <v>82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27.75" customHeight="1">
      <c r="A44" s="95" t="s">
        <v>83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5" customHeight="1">
      <c r="A45" s="95" t="s">
        <v>84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2.75" customHeight="1">
      <c r="A46" s="95" t="s">
        <v>85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30" customHeight="1">
      <c r="A47" s="95" t="s">
        <v>86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27.75" customHeight="1">
      <c r="A48" s="95" t="s">
        <v>87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28.5" customHeight="1">
      <c r="A49" s="95" t="s">
        <v>88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5.75" customHeight="1">
      <c r="A50" s="95" t="s">
        <v>89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27.75" customHeight="1">
      <c r="A51" s="95" t="s">
        <v>90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27.75" customHeight="1">
      <c r="A52" s="95" t="s">
        <v>91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27.75" customHeight="1">
      <c r="A53" s="95" t="s">
        <v>92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6.5" customHeight="1">
      <c r="A54" s="95" t="s">
        <v>93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5" customHeight="1">
      <c r="A55" s="95" t="s">
        <v>94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30.75" customHeight="1">
      <c r="A56" s="95" t="s">
        <v>95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s="17" customFormat="1" ht="15" customHeight="1">
      <c r="A57" s="86" t="s">
        <v>44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15" customHeight="1">
      <c r="A58" s="87" t="s">
        <v>194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3" ht="15" customHeight="1">
      <c r="A59" s="96" t="s">
        <v>0</v>
      </c>
      <c r="B59" s="97"/>
      <c r="C59" s="97"/>
      <c r="D59" s="97"/>
      <c r="E59" s="97"/>
      <c r="F59" s="97"/>
      <c r="G59" s="97"/>
      <c r="H59" s="97"/>
      <c r="I59" s="97"/>
      <c r="J59" s="97"/>
      <c r="K59" s="98"/>
      <c r="L59" s="90" t="s">
        <v>45</v>
      </c>
      <c r="M59" s="90"/>
    </row>
    <row r="60" spans="1:15" ht="15" customHeight="1">
      <c r="A60" s="77" t="s">
        <v>184</v>
      </c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82">
        <v>8781533.67</v>
      </c>
      <c r="M60" s="82"/>
      <c r="O60" s="72"/>
    </row>
    <row r="61" spans="1:13" ht="15" customHeight="1">
      <c r="A61" s="73" t="s">
        <v>1</v>
      </c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83"/>
      <c r="M61" s="83"/>
    </row>
    <row r="62" spans="1:13" ht="15" customHeight="1">
      <c r="A62" s="73" t="s">
        <v>185</v>
      </c>
      <c r="B62" s="74"/>
      <c r="C62" s="74"/>
      <c r="D62" s="74"/>
      <c r="E62" s="74"/>
      <c r="F62" s="74"/>
      <c r="G62" s="74"/>
      <c r="H62" s="74"/>
      <c r="I62" s="74"/>
      <c r="J62" s="74"/>
      <c r="K62" s="75"/>
      <c r="L62" s="76">
        <v>2608253.76</v>
      </c>
      <c r="M62" s="76"/>
    </row>
    <row r="63" spans="1:13" ht="15" customHeight="1">
      <c r="A63" s="73" t="s">
        <v>2</v>
      </c>
      <c r="B63" s="74"/>
      <c r="C63" s="74"/>
      <c r="D63" s="74"/>
      <c r="E63" s="74"/>
      <c r="F63" s="74"/>
      <c r="G63" s="74"/>
      <c r="H63" s="74"/>
      <c r="I63" s="74"/>
      <c r="J63" s="74"/>
      <c r="K63" s="75"/>
      <c r="L63" s="76"/>
      <c r="M63" s="76"/>
    </row>
    <row r="64" spans="1:13" ht="30.75" customHeight="1">
      <c r="A64" s="73" t="s">
        <v>186</v>
      </c>
      <c r="B64" s="74"/>
      <c r="C64" s="74"/>
      <c r="D64" s="74"/>
      <c r="E64" s="74"/>
      <c r="F64" s="74"/>
      <c r="G64" s="74"/>
      <c r="H64" s="74"/>
      <c r="I64" s="74"/>
      <c r="J64" s="74"/>
      <c r="K64" s="75"/>
      <c r="L64" s="76">
        <v>2608253.76</v>
      </c>
      <c r="M64" s="76"/>
    </row>
    <row r="65" spans="1:13" ht="30" customHeight="1">
      <c r="A65" s="73" t="s">
        <v>187</v>
      </c>
      <c r="B65" s="74"/>
      <c r="C65" s="74"/>
      <c r="D65" s="74"/>
      <c r="E65" s="74"/>
      <c r="F65" s="74"/>
      <c r="G65" s="74"/>
      <c r="H65" s="74"/>
      <c r="I65" s="74"/>
      <c r="J65" s="74"/>
      <c r="K65" s="75"/>
      <c r="L65" s="80">
        <v>0</v>
      </c>
      <c r="M65" s="81"/>
    </row>
    <row r="66" spans="1:13" ht="30.75" customHeight="1">
      <c r="A66" s="73" t="s">
        <v>188</v>
      </c>
      <c r="B66" s="74"/>
      <c r="C66" s="74"/>
      <c r="D66" s="74"/>
      <c r="E66" s="74"/>
      <c r="F66" s="74"/>
      <c r="G66" s="74"/>
      <c r="H66" s="74"/>
      <c r="I66" s="74"/>
      <c r="J66" s="74"/>
      <c r="K66" s="75"/>
      <c r="L66" s="76">
        <v>0</v>
      </c>
      <c r="M66" s="76"/>
    </row>
    <row r="67" spans="1:13" ht="19.5" customHeight="1">
      <c r="A67" s="73" t="s">
        <v>189</v>
      </c>
      <c r="B67" s="74"/>
      <c r="C67" s="74"/>
      <c r="D67" s="74"/>
      <c r="E67" s="74"/>
      <c r="F67" s="74"/>
      <c r="G67" s="74"/>
      <c r="H67" s="74"/>
      <c r="I67" s="74"/>
      <c r="J67" s="74"/>
      <c r="K67" s="75"/>
      <c r="L67" s="76">
        <v>1669401.48</v>
      </c>
      <c r="M67" s="76"/>
    </row>
    <row r="68" spans="1:13" ht="15" customHeight="1">
      <c r="A68" s="73" t="s">
        <v>190</v>
      </c>
      <c r="B68" s="74"/>
      <c r="C68" s="74"/>
      <c r="D68" s="74"/>
      <c r="E68" s="74"/>
      <c r="F68" s="74"/>
      <c r="G68" s="74"/>
      <c r="H68" s="74"/>
      <c r="I68" s="74"/>
      <c r="J68" s="74"/>
      <c r="K68" s="75"/>
      <c r="L68" s="76">
        <v>6173279.91</v>
      </c>
      <c r="M68" s="76"/>
    </row>
    <row r="69" spans="1:13" ht="15" customHeight="1">
      <c r="A69" s="73" t="s">
        <v>2</v>
      </c>
      <c r="B69" s="74"/>
      <c r="C69" s="74"/>
      <c r="D69" s="74"/>
      <c r="E69" s="74"/>
      <c r="F69" s="74"/>
      <c r="G69" s="74"/>
      <c r="H69" s="74"/>
      <c r="I69" s="74"/>
      <c r="J69" s="74"/>
      <c r="K69" s="75"/>
      <c r="L69" s="76"/>
      <c r="M69" s="76"/>
    </row>
    <row r="70" spans="1:13" ht="15" customHeight="1">
      <c r="A70" s="73" t="s">
        <v>191</v>
      </c>
      <c r="B70" s="74"/>
      <c r="C70" s="74"/>
      <c r="D70" s="74"/>
      <c r="E70" s="74"/>
      <c r="F70" s="74"/>
      <c r="G70" s="74"/>
      <c r="H70" s="74"/>
      <c r="I70" s="74"/>
      <c r="J70" s="74"/>
      <c r="K70" s="75"/>
      <c r="L70" s="76">
        <v>5067976.66</v>
      </c>
      <c r="M70" s="76"/>
    </row>
    <row r="71" spans="1:13" ht="15" customHeight="1">
      <c r="A71" s="73" t="s">
        <v>192</v>
      </c>
      <c r="B71" s="74"/>
      <c r="C71" s="74"/>
      <c r="D71" s="74"/>
      <c r="E71" s="74"/>
      <c r="F71" s="74"/>
      <c r="G71" s="74"/>
      <c r="H71" s="74"/>
      <c r="I71" s="74"/>
      <c r="J71" s="74"/>
      <c r="K71" s="75"/>
      <c r="L71" s="76">
        <v>253297.98</v>
      </c>
      <c r="M71" s="76"/>
    </row>
    <row r="72" spans="1:13" ht="16.5" customHeight="1">
      <c r="A72" s="134" t="s">
        <v>115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82">
        <f>L75+30118.3+L74</f>
        <v>8851577.32</v>
      </c>
      <c r="M72" s="82"/>
    </row>
    <row r="73" spans="1:13" ht="13.5" customHeight="1">
      <c r="A73" s="85" t="s">
        <v>1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76"/>
      <c r="M73" s="76"/>
    </row>
    <row r="74" spans="1:13" ht="21" customHeight="1">
      <c r="A74" s="85" t="s">
        <v>116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76">
        <v>8767000</v>
      </c>
      <c r="M74" s="76"/>
    </row>
    <row r="75" spans="1:13" ht="19.5" customHeight="1">
      <c r="A75" s="85" t="s">
        <v>117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76">
        <f>L77+L79+50367</f>
        <v>54459.02</v>
      </c>
      <c r="M75" s="76"/>
    </row>
    <row r="76" spans="1:13" ht="14.25" customHeight="1">
      <c r="A76" s="85" t="s">
        <v>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76"/>
      <c r="M76" s="76"/>
    </row>
    <row r="77" spans="1:13" ht="14.25" customHeight="1">
      <c r="A77" s="85" t="s">
        <v>118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76">
        <v>1200</v>
      </c>
      <c r="M77" s="76"/>
    </row>
    <row r="78" spans="1:13" ht="14.25" customHeight="1">
      <c r="A78" s="85" t="s">
        <v>119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76"/>
      <c r="M78" s="76"/>
    </row>
    <row r="79" spans="1:13" ht="14.25" customHeight="1">
      <c r="A79" s="85" t="s">
        <v>120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76">
        <v>2892.02</v>
      </c>
      <c r="M79" s="76"/>
    </row>
    <row r="80" spans="1:13" ht="14.25" customHeight="1">
      <c r="A80" s="85" t="s">
        <v>121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76"/>
      <c r="M80" s="76"/>
    </row>
    <row r="81" spans="1:13" ht="14.25" customHeight="1">
      <c r="A81" s="85" t="s">
        <v>122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76"/>
      <c r="M81" s="76"/>
    </row>
    <row r="82" spans="1:13" ht="14.25" customHeight="1">
      <c r="A82" s="85" t="s">
        <v>124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76"/>
      <c r="M82" s="76"/>
    </row>
    <row r="83" spans="1:13" ht="14.25" customHeight="1">
      <c r="A83" s="85" t="s">
        <v>123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76"/>
      <c r="M83" s="76"/>
    </row>
    <row r="84" spans="1:13" ht="14.25" customHeight="1">
      <c r="A84" s="85" t="s">
        <v>125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76"/>
      <c r="M84" s="76"/>
    </row>
    <row r="85" spans="1:13" ht="14.25" customHeight="1">
      <c r="A85" s="85" t="s">
        <v>126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76"/>
      <c r="M85" s="76"/>
    </row>
    <row r="86" spans="1:13" ht="14.25" customHeight="1">
      <c r="A86" s="85" t="s">
        <v>127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76"/>
      <c r="M86" s="76"/>
    </row>
    <row r="87" spans="1:13" ht="33" customHeight="1">
      <c r="A87" s="85" t="s">
        <v>128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76"/>
      <c r="M87" s="76"/>
    </row>
    <row r="88" spans="1:13" ht="15" customHeight="1">
      <c r="A88" s="85" t="s">
        <v>2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76"/>
      <c r="M88" s="76"/>
    </row>
    <row r="89" spans="1:13" ht="16.5" customHeight="1">
      <c r="A89" s="85" t="s">
        <v>129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76"/>
      <c r="M89" s="76"/>
    </row>
    <row r="90" spans="1:13" ht="16.5" customHeight="1">
      <c r="A90" s="85" t="s">
        <v>130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124"/>
      <c r="M90" s="124"/>
    </row>
    <row r="91" spans="1:13" ht="16.5" customHeight="1">
      <c r="A91" s="85" t="s">
        <v>131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76"/>
      <c r="M91" s="76"/>
    </row>
    <row r="92" spans="1:13" ht="16.5" customHeight="1">
      <c r="A92" s="85" t="s">
        <v>132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76"/>
      <c r="M92" s="76"/>
    </row>
    <row r="93" spans="1:13" ht="16.5" customHeight="1">
      <c r="A93" s="85" t="s">
        <v>133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3"/>
      <c r="M93" s="83"/>
    </row>
    <row r="94" spans="1:13" ht="16.5" customHeight="1">
      <c r="A94" s="85" t="s">
        <v>134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3"/>
      <c r="M94" s="83"/>
    </row>
    <row r="95" spans="1:13" ht="16.5" customHeight="1">
      <c r="A95" s="85" t="s">
        <v>135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3"/>
      <c r="M95" s="83"/>
    </row>
    <row r="96" spans="1:13" ht="16.5" customHeight="1">
      <c r="A96" s="85" t="s">
        <v>136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3"/>
      <c r="M96" s="83"/>
    </row>
    <row r="97" spans="1:13" ht="16.5" customHeight="1">
      <c r="A97" s="85" t="s">
        <v>137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3"/>
      <c r="M97" s="83"/>
    </row>
    <row r="98" spans="1:13" ht="16.5" customHeight="1">
      <c r="A98" s="85" t="s">
        <v>138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3"/>
      <c r="M98" s="83"/>
    </row>
    <row r="99" spans="1:13" ht="16.5" customHeight="1">
      <c r="A99" s="134" t="s">
        <v>139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82">
        <f>L102</f>
        <v>0</v>
      </c>
      <c r="M99" s="105"/>
    </row>
    <row r="100" spans="1:13" ht="16.5" customHeight="1">
      <c r="A100" s="85" t="s">
        <v>1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3"/>
      <c r="M100" s="83"/>
    </row>
    <row r="101" spans="1:13" ht="16.5" customHeight="1">
      <c r="A101" s="85" t="s">
        <v>140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3"/>
      <c r="M101" s="83"/>
    </row>
    <row r="102" spans="1:13" ht="19.5" customHeight="1">
      <c r="A102" s="85" t="s">
        <v>141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76">
        <f>L104</f>
        <v>0</v>
      </c>
      <c r="M102" s="83"/>
    </row>
    <row r="103" spans="1:13" ht="15" customHeight="1">
      <c r="A103" s="92" t="s">
        <v>2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4"/>
      <c r="L103" s="83"/>
      <c r="M103" s="83"/>
    </row>
    <row r="104" spans="1:13" ht="15" customHeight="1">
      <c r="A104" s="85" t="s">
        <v>142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76"/>
      <c r="M104" s="76"/>
    </row>
    <row r="105" spans="1:13" ht="15" customHeight="1">
      <c r="A105" s="85" t="s">
        <v>143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3"/>
      <c r="M105" s="83"/>
    </row>
    <row r="106" spans="1:13" ht="15" customHeight="1">
      <c r="A106" s="85" t="s">
        <v>154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3"/>
      <c r="M106" s="83"/>
    </row>
    <row r="107" spans="1:13" ht="15" customHeight="1">
      <c r="A107" s="85" t="s">
        <v>153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3"/>
      <c r="M107" s="83"/>
    </row>
    <row r="108" spans="1:13" ht="15" customHeight="1">
      <c r="A108" s="85" t="s">
        <v>152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3"/>
      <c r="M108" s="83"/>
    </row>
    <row r="109" spans="1:13" ht="15" customHeight="1">
      <c r="A109" s="85" t="s">
        <v>151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3"/>
      <c r="M109" s="83"/>
    </row>
    <row r="110" spans="1:13" ht="15" customHeight="1">
      <c r="A110" s="85" t="s">
        <v>150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3"/>
      <c r="M110" s="83"/>
    </row>
    <row r="111" spans="1:13" ht="15" customHeight="1">
      <c r="A111" s="85" t="s">
        <v>149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3"/>
      <c r="M111" s="83"/>
    </row>
    <row r="112" spans="1:13" ht="15" customHeight="1">
      <c r="A112" s="85" t="s">
        <v>148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3"/>
      <c r="M112" s="83"/>
    </row>
    <row r="113" spans="1:13" ht="15" customHeight="1">
      <c r="A113" s="85" t="s">
        <v>147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3"/>
      <c r="M113" s="83"/>
    </row>
    <row r="114" spans="1:13" ht="15" customHeight="1">
      <c r="A114" s="85" t="s">
        <v>146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3"/>
      <c r="M114" s="83"/>
    </row>
    <row r="115" spans="1:13" ht="15" customHeight="1">
      <c r="A115" s="85" t="s">
        <v>145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3"/>
      <c r="M115" s="83"/>
    </row>
    <row r="116" spans="1:13" ht="15" customHeight="1">
      <c r="A116" s="85" t="s">
        <v>144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3"/>
      <c r="M116" s="83"/>
    </row>
    <row r="117" spans="1:13" ht="31.5" customHeight="1">
      <c r="A117" s="85" t="s">
        <v>155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3"/>
      <c r="M117" s="83"/>
    </row>
    <row r="118" spans="1:13" ht="15" customHeight="1">
      <c r="A118" s="85" t="s">
        <v>2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3"/>
      <c r="M118" s="83"/>
    </row>
    <row r="119" spans="1:13" ht="15" customHeight="1">
      <c r="A119" s="85" t="s">
        <v>156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3"/>
      <c r="M119" s="83"/>
    </row>
    <row r="120" spans="1:13" ht="15" customHeight="1">
      <c r="A120" s="85" t="s">
        <v>157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3"/>
      <c r="M120" s="83"/>
    </row>
    <row r="121" spans="1:13" ht="15" customHeight="1">
      <c r="A121" s="85" t="s">
        <v>158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104"/>
      <c r="M121" s="104"/>
    </row>
    <row r="122" spans="1:13" ht="15" customHeight="1">
      <c r="A122" s="85" t="s">
        <v>159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3"/>
      <c r="M122" s="83"/>
    </row>
    <row r="123" spans="1:13" ht="15" customHeight="1">
      <c r="A123" s="85" t="s">
        <v>160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3"/>
      <c r="M123" s="83"/>
    </row>
    <row r="124" spans="1:13" ht="15" customHeight="1">
      <c r="A124" s="85" t="s">
        <v>161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3"/>
      <c r="M124" s="83"/>
    </row>
    <row r="125" spans="1:13" ht="15" customHeight="1">
      <c r="A125" s="85" t="s">
        <v>162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3"/>
      <c r="M125" s="83"/>
    </row>
    <row r="126" spans="1:13" ht="15" customHeight="1">
      <c r="A126" s="85" t="s">
        <v>163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3"/>
      <c r="M126" s="83"/>
    </row>
    <row r="127" spans="1:13" ht="15" customHeight="1">
      <c r="A127" s="85" t="s">
        <v>164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3"/>
      <c r="M127" s="83"/>
    </row>
    <row r="128" spans="1:13" ht="15" customHeight="1">
      <c r="A128" s="85" t="s">
        <v>165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3"/>
      <c r="M128" s="83"/>
    </row>
    <row r="129" spans="1:13" ht="15" customHeight="1">
      <c r="A129" s="85" t="s">
        <v>166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3"/>
      <c r="M129" s="83"/>
    </row>
    <row r="130" spans="1:13" ht="15" customHeight="1">
      <c r="A130" s="85" t="s">
        <v>167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3"/>
      <c r="M130" s="83"/>
    </row>
    <row r="131" spans="1:13" ht="15" customHeight="1">
      <c r="A131" s="85" t="s">
        <v>168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3"/>
      <c r="M131" s="83"/>
    </row>
    <row r="132" spans="1:13" ht="1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M132" s="66"/>
    </row>
    <row r="133" spans="1:13" ht="1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M133" s="66"/>
    </row>
    <row r="134" spans="1:13" ht="1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M134" s="66"/>
    </row>
    <row r="135" spans="1:13" ht="1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M135" s="66"/>
    </row>
    <row r="136" spans="1:13" ht="1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M136" s="66"/>
    </row>
    <row r="137" spans="1:13" ht="1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M137" s="66"/>
    </row>
    <row r="138" spans="1:13" ht="1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M138" s="66"/>
    </row>
    <row r="139" spans="1:13" ht="1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M139" s="66"/>
    </row>
    <row r="140" spans="1:13" ht="1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M140" s="66"/>
    </row>
    <row r="141" spans="1:13" ht="1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M141" s="66"/>
    </row>
    <row r="142" spans="1:13" ht="1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M142" s="66"/>
    </row>
    <row r="143" spans="1:13" ht="15">
      <c r="A143" s="20"/>
      <c r="B143" s="20"/>
      <c r="C143" s="20"/>
      <c r="D143" s="20"/>
      <c r="E143" s="20"/>
      <c r="F143" s="66"/>
      <c r="G143" s="66"/>
      <c r="I143" s="66"/>
      <c r="J143" s="66"/>
      <c r="K143" s="7"/>
      <c r="L143" s="66"/>
      <c r="M143" s="66"/>
    </row>
    <row r="144" spans="1:13" ht="18.75" customHeight="1">
      <c r="A144" s="91" t="s">
        <v>195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1:13" ht="35.25" customHeight="1">
      <c r="A145" s="112" t="s">
        <v>0</v>
      </c>
      <c r="B145" s="113"/>
      <c r="C145" s="114"/>
      <c r="D145" s="119" t="s">
        <v>21</v>
      </c>
      <c r="E145" s="89" t="s">
        <v>196</v>
      </c>
      <c r="F145" s="89"/>
      <c r="G145" s="89"/>
      <c r="H145" s="89" t="s">
        <v>197</v>
      </c>
      <c r="I145" s="89"/>
      <c r="J145" s="89"/>
      <c r="K145" s="89" t="s">
        <v>198</v>
      </c>
      <c r="L145" s="89"/>
      <c r="M145" s="89"/>
    </row>
    <row r="146" spans="1:13" ht="15.75" customHeight="1">
      <c r="A146" s="115"/>
      <c r="B146" s="100"/>
      <c r="C146" s="116"/>
      <c r="D146" s="119"/>
      <c r="E146" s="90" t="s">
        <v>3</v>
      </c>
      <c r="F146" s="90" t="s">
        <v>4</v>
      </c>
      <c r="G146" s="90"/>
      <c r="H146" s="90" t="s">
        <v>3</v>
      </c>
      <c r="I146" s="90" t="s">
        <v>4</v>
      </c>
      <c r="J146" s="90"/>
      <c r="K146" s="90" t="s">
        <v>3</v>
      </c>
      <c r="L146" s="90" t="s">
        <v>4</v>
      </c>
      <c r="M146" s="90"/>
    </row>
    <row r="147" spans="1:13" ht="180.75" customHeight="1">
      <c r="A147" s="117"/>
      <c r="B147" s="111"/>
      <c r="C147" s="118"/>
      <c r="D147" s="119"/>
      <c r="E147" s="90"/>
      <c r="F147" s="8" t="s">
        <v>57</v>
      </c>
      <c r="G147" s="8" t="s">
        <v>47</v>
      </c>
      <c r="H147" s="90"/>
      <c r="I147" s="8" t="s">
        <v>57</v>
      </c>
      <c r="J147" s="8" t="s">
        <v>47</v>
      </c>
      <c r="K147" s="90"/>
      <c r="L147" s="8" t="s">
        <v>57</v>
      </c>
      <c r="M147" s="8" t="s">
        <v>47</v>
      </c>
    </row>
    <row r="148" spans="1:13" ht="27.75" customHeight="1">
      <c r="A148" s="99" t="s">
        <v>18</v>
      </c>
      <c r="B148" s="99"/>
      <c r="C148" s="99"/>
      <c r="D148" s="8" t="s">
        <v>22</v>
      </c>
      <c r="E148" s="27"/>
      <c r="F148" s="27"/>
      <c r="G148" s="9"/>
      <c r="H148" s="27"/>
      <c r="I148" s="27"/>
      <c r="J148" s="9"/>
      <c r="K148" s="27"/>
      <c r="L148" s="27"/>
      <c r="M148" s="9"/>
    </row>
    <row r="149" spans="1:13" ht="19.5" customHeight="1">
      <c r="A149" s="120" t="s">
        <v>5</v>
      </c>
      <c r="B149" s="120"/>
      <c r="C149" s="120"/>
      <c r="D149" s="63" t="s">
        <v>22</v>
      </c>
      <c r="E149" s="64">
        <f>E166</f>
        <v>8770900</v>
      </c>
      <c r="F149" s="64">
        <f>F166</f>
        <v>8770900</v>
      </c>
      <c r="G149" s="16"/>
      <c r="H149" s="64">
        <f>H166</f>
        <v>8770900</v>
      </c>
      <c r="I149" s="64">
        <f>I166</f>
        <v>8770900</v>
      </c>
      <c r="J149" s="16"/>
      <c r="K149" s="64">
        <f>K166</f>
        <v>8770900</v>
      </c>
      <c r="L149" s="64">
        <f>L166</f>
        <v>8770900</v>
      </c>
      <c r="M149" s="16"/>
    </row>
    <row r="150" spans="1:13" ht="15.75" customHeight="1">
      <c r="A150" s="99" t="s">
        <v>6</v>
      </c>
      <c r="B150" s="99"/>
      <c r="C150" s="99"/>
      <c r="D150" s="8" t="s">
        <v>22</v>
      </c>
      <c r="E150" s="35">
        <f aca="true" t="shared" si="0" ref="E150:E195">SUM(F150:G150)</f>
        <v>0</v>
      </c>
      <c r="F150" s="34"/>
      <c r="G150" s="9"/>
      <c r="H150" s="35">
        <f>SUM(I150:J150)</f>
        <v>0</v>
      </c>
      <c r="I150" s="34"/>
      <c r="J150" s="9"/>
      <c r="K150" s="35">
        <f>SUM(L150:M150)</f>
        <v>0</v>
      </c>
      <c r="L150" s="34"/>
      <c r="M150" s="9"/>
    </row>
    <row r="151" spans="1:13" ht="90" customHeight="1">
      <c r="A151" s="99" t="s">
        <v>169</v>
      </c>
      <c r="B151" s="99"/>
      <c r="C151" s="99"/>
      <c r="D151" s="8" t="s">
        <v>22</v>
      </c>
      <c r="E151" s="35">
        <f t="shared" si="0"/>
        <v>8767000</v>
      </c>
      <c r="F151" s="34">
        <v>8767000</v>
      </c>
      <c r="G151" s="9"/>
      <c r="H151" s="35">
        <f>SUM(I151:J151)</f>
        <v>8767000</v>
      </c>
      <c r="I151" s="34">
        <v>8767000</v>
      </c>
      <c r="J151" s="9"/>
      <c r="K151" s="35">
        <f>SUM(L151:M151)</f>
        <v>8767000</v>
      </c>
      <c r="L151" s="34">
        <v>8767000</v>
      </c>
      <c r="M151" s="9"/>
    </row>
    <row r="152" spans="1:13" ht="14.25" customHeight="1">
      <c r="A152" s="99" t="s">
        <v>6</v>
      </c>
      <c r="B152" s="99"/>
      <c r="C152" s="99"/>
      <c r="D152" s="8"/>
      <c r="E152" s="35"/>
      <c r="F152" s="34"/>
      <c r="G152" s="9"/>
      <c r="H152" s="35"/>
      <c r="I152" s="34"/>
      <c r="J152" s="9"/>
      <c r="K152" s="35"/>
      <c r="L152" s="34"/>
      <c r="M152" s="9"/>
    </row>
    <row r="153" spans="1:13" ht="13.5" customHeight="1">
      <c r="A153" s="73" t="s">
        <v>170</v>
      </c>
      <c r="B153" s="74"/>
      <c r="C153" s="75"/>
      <c r="D153" s="8"/>
      <c r="E153" s="35"/>
      <c r="F153" s="34"/>
      <c r="G153" s="9"/>
      <c r="H153" s="35"/>
      <c r="I153" s="34"/>
      <c r="J153" s="9"/>
      <c r="K153" s="35"/>
      <c r="L153" s="34"/>
      <c r="M153" s="9"/>
    </row>
    <row r="154" spans="1:13" ht="13.5" customHeight="1">
      <c r="A154" s="73" t="s">
        <v>171</v>
      </c>
      <c r="B154" s="74"/>
      <c r="C154" s="75"/>
      <c r="D154" s="8"/>
      <c r="E154" s="35"/>
      <c r="F154" s="34"/>
      <c r="G154" s="9"/>
      <c r="H154" s="35"/>
      <c r="I154" s="34"/>
      <c r="J154" s="9"/>
      <c r="K154" s="35"/>
      <c r="L154" s="34"/>
      <c r="M154" s="9"/>
    </row>
    <row r="155" spans="1:13" ht="14.25" customHeight="1">
      <c r="A155" s="73" t="s">
        <v>172</v>
      </c>
      <c r="B155" s="74"/>
      <c r="C155" s="75"/>
      <c r="D155" s="8"/>
      <c r="E155" s="35"/>
      <c r="F155" s="34"/>
      <c r="G155" s="9"/>
      <c r="H155" s="35"/>
      <c r="I155" s="34"/>
      <c r="J155" s="9"/>
      <c r="K155" s="35"/>
      <c r="L155" s="34"/>
      <c r="M155" s="9"/>
    </row>
    <row r="156" spans="1:13" ht="30" customHeight="1">
      <c r="A156" s="99" t="s">
        <v>96</v>
      </c>
      <c r="B156" s="99"/>
      <c r="C156" s="99"/>
      <c r="D156" s="8" t="s">
        <v>22</v>
      </c>
      <c r="E156" s="35">
        <f>F156</f>
        <v>3900</v>
      </c>
      <c r="F156" s="34">
        <v>3900</v>
      </c>
      <c r="G156" s="9"/>
      <c r="H156" s="35">
        <f>I156</f>
        <v>3900</v>
      </c>
      <c r="I156" s="34">
        <v>3900</v>
      </c>
      <c r="J156" s="9"/>
      <c r="K156" s="35">
        <f>L156</f>
        <v>3900</v>
      </c>
      <c r="L156" s="34">
        <v>3900</v>
      </c>
      <c r="M156" s="9"/>
    </row>
    <row r="157" spans="1:13" ht="209.25" customHeight="1">
      <c r="A157" s="99" t="s">
        <v>173</v>
      </c>
      <c r="B157" s="99"/>
      <c r="C157" s="99"/>
      <c r="D157" s="8" t="s">
        <v>22</v>
      </c>
      <c r="E157" s="9">
        <f t="shared" si="0"/>
        <v>0</v>
      </c>
      <c r="F157" s="30"/>
      <c r="G157" s="9"/>
      <c r="H157" s="9"/>
      <c r="I157" s="30"/>
      <c r="J157" s="9"/>
      <c r="K157" s="9"/>
      <c r="L157" s="30"/>
      <c r="M157" s="9"/>
    </row>
    <row r="158" spans="1:13" ht="78" customHeight="1">
      <c r="A158" s="73" t="s">
        <v>174</v>
      </c>
      <c r="B158" s="74"/>
      <c r="C158" s="75"/>
      <c r="D158" s="8" t="s">
        <v>22</v>
      </c>
      <c r="E158" s="9"/>
      <c r="F158" s="30"/>
      <c r="G158" s="9"/>
      <c r="H158" s="9"/>
      <c r="I158" s="30"/>
      <c r="J158" s="9"/>
      <c r="K158" s="9"/>
      <c r="L158" s="30"/>
      <c r="M158" s="9"/>
    </row>
    <row r="159" spans="1:13" ht="166.5" customHeight="1">
      <c r="A159" s="99" t="s">
        <v>175</v>
      </c>
      <c r="B159" s="99"/>
      <c r="C159" s="99"/>
      <c r="D159" s="8">
        <v>130</v>
      </c>
      <c r="E159" s="9">
        <f t="shared" si="0"/>
        <v>0</v>
      </c>
      <c r="F159" s="30"/>
      <c r="G159" s="9" t="s">
        <v>19</v>
      </c>
      <c r="H159" s="9">
        <f aca="true" t="shared" si="1" ref="H159:H166">SUM(I159:J159)</f>
        <v>0</v>
      </c>
      <c r="I159" s="30"/>
      <c r="J159" s="9" t="s">
        <v>19</v>
      </c>
      <c r="K159" s="9">
        <f aca="true" t="shared" si="2" ref="K159:K166">SUM(L159:M159)</f>
        <v>0</v>
      </c>
      <c r="L159" s="30"/>
      <c r="M159" s="9" t="s">
        <v>19</v>
      </c>
    </row>
    <row r="160" spans="1:13" ht="16.5" customHeight="1">
      <c r="A160" s="99" t="s">
        <v>6</v>
      </c>
      <c r="B160" s="99"/>
      <c r="C160" s="99"/>
      <c r="D160" s="8"/>
      <c r="E160" s="9">
        <f t="shared" si="0"/>
        <v>0</v>
      </c>
      <c r="F160" s="9"/>
      <c r="G160" s="9"/>
      <c r="H160" s="9">
        <f t="shared" si="1"/>
        <v>0</v>
      </c>
      <c r="I160" s="9"/>
      <c r="J160" s="9"/>
      <c r="K160" s="9">
        <f t="shared" si="2"/>
        <v>0</v>
      </c>
      <c r="L160" s="9"/>
      <c r="M160" s="9"/>
    </row>
    <row r="161" spans="1:13" ht="16.5" customHeight="1">
      <c r="A161" s="92" t="s">
        <v>170</v>
      </c>
      <c r="B161" s="93"/>
      <c r="C161" s="94"/>
      <c r="D161" s="8">
        <v>130</v>
      </c>
      <c r="E161" s="9">
        <f t="shared" si="0"/>
        <v>0</v>
      </c>
      <c r="F161" s="9"/>
      <c r="G161" s="9"/>
      <c r="H161" s="9">
        <f t="shared" si="1"/>
        <v>0</v>
      </c>
      <c r="I161" s="9"/>
      <c r="J161" s="9"/>
      <c r="K161" s="9">
        <f t="shared" si="2"/>
        <v>0</v>
      </c>
      <c r="L161" s="9"/>
      <c r="M161" s="9"/>
    </row>
    <row r="162" spans="1:13" ht="16.5" customHeight="1">
      <c r="A162" s="92" t="s">
        <v>171</v>
      </c>
      <c r="B162" s="93"/>
      <c r="C162" s="94"/>
      <c r="D162" s="8">
        <v>130</v>
      </c>
      <c r="E162" s="9">
        <f t="shared" si="0"/>
        <v>0</v>
      </c>
      <c r="F162" s="9"/>
      <c r="G162" s="9"/>
      <c r="H162" s="9">
        <f t="shared" si="1"/>
        <v>0</v>
      </c>
      <c r="I162" s="9"/>
      <c r="J162" s="9"/>
      <c r="K162" s="9">
        <f t="shared" si="2"/>
        <v>0</v>
      </c>
      <c r="L162" s="9"/>
      <c r="M162" s="9"/>
    </row>
    <row r="163" spans="1:13" ht="16.5" customHeight="1">
      <c r="A163" s="92" t="s">
        <v>172</v>
      </c>
      <c r="B163" s="93"/>
      <c r="C163" s="94"/>
      <c r="D163" s="8">
        <v>130</v>
      </c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74.25" customHeight="1">
      <c r="A164" s="99" t="s">
        <v>43</v>
      </c>
      <c r="B164" s="99"/>
      <c r="C164" s="99"/>
      <c r="D164" s="8" t="s">
        <v>176</v>
      </c>
      <c r="E164" s="9">
        <f t="shared" si="0"/>
        <v>0</v>
      </c>
      <c r="F164" s="9"/>
      <c r="G164" s="9"/>
      <c r="H164" s="9">
        <f t="shared" si="1"/>
        <v>0</v>
      </c>
      <c r="I164" s="9"/>
      <c r="J164" s="9"/>
      <c r="K164" s="9">
        <f t="shared" si="2"/>
        <v>0</v>
      </c>
      <c r="L164" s="9"/>
      <c r="M164" s="9"/>
    </row>
    <row r="165" spans="1:13" ht="29.25" customHeight="1">
      <c r="A165" s="99" t="s">
        <v>20</v>
      </c>
      <c r="B165" s="99"/>
      <c r="C165" s="99"/>
      <c r="D165" s="8" t="s">
        <v>22</v>
      </c>
      <c r="E165" s="9">
        <f t="shared" si="0"/>
        <v>0</v>
      </c>
      <c r="F165" s="9"/>
      <c r="G165" s="9"/>
      <c r="H165" s="9">
        <f t="shared" si="1"/>
        <v>0</v>
      </c>
      <c r="I165" s="9"/>
      <c r="J165" s="9"/>
      <c r="K165" s="9">
        <f t="shared" si="2"/>
        <v>0</v>
      </c>
      <c r="L165" s="9"/>
      <c r="M165" s="9"/>
    </row>
    <row r="166" spans="1:13" s="17" customFormat="1" ht="13.5" customHeight="1">
      <c r="A166" s="120" t="s">
        <v>7</v>
      </c>
      <c r="B166" s="120"/>
      <c r="C166" s="120"/>
      <c r="D166" s="31">
        <v>900</v>
      </c>
      <c r="E166" s="32">
        <f t="shared" si="0"/>
        <v>8770900</v>
      </c>
      <c r="F166" s="33">
        <f>F168+F173+F181+F184+F188+F189</f>
        <v>8770900</v>
      </c>
      <c r="G166" s="16"/>
      <c r="H166" s="32">
        <f t="shared" si="1"/>
        <v>8770900</v>
      </c>
      <c r="I166" s="33">
        <f>I168+I173+I181+I184+I188+I189</f>
        <v>8770900</v>
      </c>
      <c r="J166" s="16"/>
      <c r="K166" s="32">
        <f t="shared" si="2"/>
        <v>8770900</v>
      </c>
      <c r="L166" s="33">
        <f>L168+L173+L181+L184+L188+L189</f>
        <v>8770900</v>
      </c>
      <c r="M166" s="16"/>
    </row>
    <row r="167" spans="1:13" ht="14.25" customHeight="1">
      <c r="A167" s="99" t="s">
        <v>6</v>
      </c>
      <c r="B167" s="99"/>
      <c r="C167" s="99"/>
      <c r="D167" s="8"/>
      <c r="E167" s="27">
        <f t="shared" si="0"/>
        <v>0</v>
      </c>
      <c r="F167" s="9"/>
      <c r="G167" s="9"/>
      <c r="H167" s="27"/>
      <c r="I167" s="9"/>
      <c r="J167" s="9"/>
      <c r="K167" s="27"/>
      <c r="L167" s="9"/>
      <c r="M167" s="9"/>
    </row>
    <row r="168" spans="1:13" ht="30" customHeight="1">
      <c r="A168" s="122" t="s">
        <v>50</v>
      </c>
      <c r="B168" s="122"/>
      <c r="C168" s="122"/>
      <c r="D168" s="13">
        <v>210</v>
      </c>
      <c r="E168" s="27">
        <f t="shared" si="0"/>
        <v>6720000</v>
      </c>
      <c r="F168" s="29">
        <f>SUM(F170:F172)</f>
        <v>6720000</v>
      </c>
      <c r="G168" s="9"/>
      <c r="H168" s="27">
        <f>I168</f>
        <v>6720000</v>
      </c>
      <c r="I168" s="29">
        <f>I170+I171+I172</f>
        <v>6720000</v>
      </c>
      <c r="J168" s="9"/>
      <c r="K168" s="27">
        <f>L168</f>
        <v>6720000</v>
      </c>
      <c r="L168" s="29">
        <f>L170+L171+L172</f>
        <v>6720000</v>
      </c>
      <c r="M168" s="9"/>
    </row>
    <row r="169" spans="1:13" ht="16.5" customHeight="1">
      <c r="A169" s="73" t="s">
        <v>1</v>
      </c>
      <c r="B169" s="74"/>
      <c r="C169" s="74"/>
      <c r="D169" s="15"/>
      <c r="E169" s="27">
        <f t="shared" si="0"/>
        <v>0</v>
      </c>
      <c r="F169" s="9"/>
      <c r="G169" s="9"/>
      <c r="H169" s="27"/>
      <c r="I169" s="9"/>
      <c r="J169" s="9"/>
      <c r="K169" s="27"/>
      <c r="L169" s="9"/>
      <c r="M169" s="9"/>
    </row>
    <row r="170" spans="1:13" ht="16.5" customHeight="1">
      <c r="A170" s="99" t="s">
        <v>24</v>
      </c>
      <c r="B170" s="99"/>
      <c r="C170" s="99"/>
      <c r="D170" s="13">
        <v>211</v>
      </c>
      <c r="E170" s="27">
        <f t="shared" si="0"/>
        <v>5018000</v>
      </c>
      <c r="F170" s="27">
        <v>5018000</v>
      </c>
      <c r="G170" s="9"/>
      <c r="H170" s="27">
        <f>I170</f>
        <v>5018000</v>
      </c>
      <c r="I170" s="27">
        <v>5018000</v>
      </c>
      <c r="J170" s="9"/>
      <c r="K170" s="27">
        <f>L170</f>
        <v>5018000</v>
      </c>
      <c r="L170" s="27">
        <v>5018000</v>
      </c>
      <c r="M170" s="9"/>
    </row>
    <row r="171" spans="1:13" ht="19.5" customHeight="1">
      <c r="A171" s="121" t="s">
        <v>25</v>
      </c>
      <c r="B171" s="121"/>
      <c r="C171" s="121"/>
      <c r="D171" s="13">
        <v>212</v>
      </c>
      <c r="E171" s="27">
        <f t="shared" si="0"/>
        <v>187000</v>
      </c>
      <c r="F171" s="27">
        <v>187000</v>
      </c>
      <c r="G171" s="9"/>
      <c r="H171" s="27">
        <f aca="true" t="shared" si="3" ref="H171:H201">I171</f>
        <v>187000</v>
      </c>
      <c r="I171" s="27">
        <v>187000</v>
      </c>
      <c r="J171" s="9"/>
      <c r="K171" s="27">
        <f aca="true" t="shared" si="4" ref="K171:K201">L171</f>
        <v>187000</v>
      </c>
      <c r="L171" s="27">
        <v>187000</v>
      </c>
      <c r="M171" s="9"/>
    </row>
    <row r="172" spans="1:13" ht="45" customHeight="1">
      <c r="A172" s="99" t="s">
        <v>26</v>
      </c>
      <c r="B172" s="99"/>
      <c r="C172" s="99"/>
      <c r="D172" s="13">
        <v>213</v>
      </c>
      <c r="E172" s="27">
        <f t="shared" si="0"/>
        <v>1515000</v>
      </c>
      <c r="F172" s="27">
        <v>1515000</v>
      </c>
      <c r="G172" s="9"/>
      <c r="H172" s="27">
        <f t="shared" si="3"/>
        <v>1515000</v>
      </c>
      <c r="I172" s="27">
        <v>1515000</v>
      </c>
      <c r="J172" s="9"/>
      <c r="K172" s="27">
        <f t="shared" si="4"/>
        <v>1515000</v>
      </c>
      <c r="L172" s="27">
        <v>1515000</v>
      </c>
      <c r="M172" s="9"/>
    </row>
    <row r="173" spans="1:13" ht="29.25" customHeight="1">
      <c r="A173" s="99" t="s">
        <v>51</v>
      </c>
      <c r="B173" s="99"/>
      <c r="C173" s="99"/>
      <c r="D173" s="13">
        <v>220</v>
      </c>
      <c r="E173" s="37">
        <f t="shared" si="0"/>
        <v>1587000</v>
      </c>
      <c r="F173" s="37">
        <f>SUM(F175:F180)</f>
        <v>1587000</v>
      </c>
      <c r="G173" s="16"/>
      <c r="H173" s="37">
        <f t="shared" si="3"/>
        <v>1587000</v>
      </c>
      <c r="I173" s="37">
        <f>SUM(I175:I180)</f>
        <v>1587000</v>
      </c>
      <c r="J173" s="16"/>
      <c r="K173" s="37">
        <f t="shared" si="4"/>
        <v>1587000</v>
      </c>
      <c r="L173" s="37">
        <f>SUM(L175:L180)</f>
        <v>1587000</v>
      </c>
      <c r="M173" s="9"/>
    </row>
    <row r="174" spans="1:13" ht="16.5" customHeight="1">
      <c r="A174" s="73" t="s">
        <v>1</v>
      </c>
      <c r="B174" s="74"/>
      <c r="C174" s="74"/>
      <c r="D174" s="13"/>
      <c r="E174" s="27">
        <f t="shared" si="0"/>
        <v>0</v>
      </c>
      <c r="F174" s="27"/>
      <c r="G174" s="9"/>
      <c r="H174" s="27">
        <f t="shared" si="3"/>
        <v>0</v>
      </c>
      <c r="I174" s="27"/>
      <c r="J174" s="9"/>
      <c r="K174" s="27">
        <f t="shared" si="4"/>
        <v>0</v>
      </c>
      <c r="L174" s="27"/>
      <c r="M174" s="9"/>
    </row>
    <row r="175" spans="1:13" ht="13.5" customHeight="1">
      <c r="A175" s="99" t="s">
        <v>27</v>
      </c>
      <c r="B175" s="99"/>
      <c r="C175" s="99"/>
      <c r="D175" s="13">
        <v>221</v>
      </c>
      <c r="E175" s="27">
        <f>F175</f>
        <v>150000</v>
      </c>
      <c r="F175" s="27">
        <v>150000</v>
      </c>
      <c r="G175" s="9"/>
      <c r="H175" s="27">
        <f t="shared" si="3"/>
        <v>150000</v>
      </c>
      <c r="I175" s="27">
        <v>150000</v>
      </c>
      <c r="J175" s="9"/>
      <c r="K175" s="27">
        <f t="shared" si="4"/>
        <v>150000</v>
      </c>
      <c r="L175" s="27">
        <v>150000</v>
      </c>
      <c r="M175" s="9"/>
    </row>
    <row r="176" spans="1:13" ht="15.75" customHeight="1">
      <c r="A176" s="99" t="s">
        <v>28</v>
      </c>
      <c r="B176" s="99"/>
      <c r="C176" s="99"/>
      <c r="D176" s="13">
        <v>222</v>
      </c>
      <c r="E176" s="27">
        <f t="shared" si="0"/>
        <v>0</v>
      </c>
      <c r="F176" s="27">
        <v>0</v>
      </c>
      <c r="G176" s="9"/>
      <c r="H176" s="27">
        <f t="shared" si="3"/>
        <v>0</v>
      </c>
      <c r="I176" s="27">
        <v>0</v>
      </c>
      <c r="J176" s="9"/>
      <c r="K176" s="27">
        <f t="shared" si="4"/>
        <v>0</v>
      </c>
      <c r="L176" s="27">
        <v>0</v>
      </c>
      <c r="M176" s="9"/>
    </row>
    <row r="177" spans="1:13" ht="14.25" customHeight="1">
      <c r="A177" s="99" t="s">
        <v>29</v>
      </c>
      <c r="B177" s="99"/>
      <c r="C177" s="99"/>
      <c r="D177" s="13">
        <v>223</v>
      </c>
      <c r="E177" s="27">
        <f>F177</f>
        <v>580000</v>
      </c>
      <c r="F177" s="27">
        <v>580000</v>
      </c>
      <c r="G177" s="9"/>
      <c r="H177" s="27">
        <f t="shared" si="3"/>
        <v>580000</v>
      </c>
      <c r="I177" s="27">
        <v>580000</v>
      </c>
      <c r="J177" s="9"/>
      <c r="K177" s="27">
        <f t="shared" si="4"/>
        <v>580000</v>
      </c>
      <c r="L177" s="27">
        <v>580000</v>
      </c>
      <c r="M177" s="9"/>
    </row>
    <row r="178" spans="1:13" ht="30" customHeight="1">
      <c r="A178" s="99" t="s">
        <v>30</v>
      </c>
      <c r="B178" s="99"/>
      <c r="C178" s="99"/>
      <c r="D178" s="13">
        <v>224</v>
      </c>
      <c r="E178" s="27">
        <f t="shared" si="0"/>
        <v>0</v>
      </c>
      <c r="F178" s="27">
        <f>SUM(G178:G178)</f>
        <v>0</v>
      </c>
      <c r="G178" s="9"/>
      <c r="H178" s="27">
        <f t="shared" si="3"/>
        <v>0</v>
      </c>
      <c r="I178" s="27">
        <f>SUM(J178:J178)</f>
        <v>0</v>
      </c>
      <c r="J178" s="9"/>
      <c r="K178" s="27">
        <f t="shared" si="4"/>
        <v>0</v>
      </c>
      <c r="L178" s="27">
        <f>SUM(M178:M178)</f>
        <v>0</v>
      </c>
      <c r="M178" s="9"/>
    </row>
    <row r="179" spans="1:13" ht="30.75" customHeight="1">
      <c r="A179" s="99" t="s">
        <v>31</v>
      </c>
      <c r="B179" s="99"/>
      <c r="C179" s="99"/>
      <c r="D179" s="13">
        <v>225</v>
      </c>
      <c r="E179" s="27">
        <f t="shared" si="0"/>
        <v>321000</v>
      </c>
      <c r="F179" s="27">
        <v>321000</v>
      </c>
      <c r="G179" s="9"/>
      <c r="H179" s="27">
        <f t="shared" si="3"/>
        <v>321000</v>
      </c>
      <c r="I179" s="27">
        <v>321000</v>
      </c>
      <c r="J179" s="9"/>
      <c r="K179" s="27">
        <f t="shared" si="4"/>
        <v>321000</v>
      </c>
      <c r="L179" s="27">
        <v>321000</v>
      </c>
      <c r="M179" s="9"/>
    </row>
    <row r="180" spans="1:13" ht="15.75" customHeight="1">
      <c r="A180" s="99" t="s">
        <v>32</v>
      </c>
      <c r="B180" s="99"/>
      <c r="C180" s="99"/>
      <c r="D180" s="13">
        <v>226</v>
      </c>
      <c r="E180" s="27">
        <f>F180</f>
        <v>536000</v>
      </c>
      <c r="F180" s="27">
        <v>536000</v>
      </c>
      <c r="G180" s="9"/>
      <c r="H180" s="27">
        <f t="shared" si="3"/>
        <v>536000</v>
      </c>
      <c r="I180" s="27">
        <v>536000</v>
      </c>
      <c r="J180" s="9"/>
      <c r="K180" s="27">
        <f t="shared" si="4"/>
        <v>536000</v>
      </c>
      <c r="L180" s="27">
        <v>536000</v>
      </c>
      <c r="M180" s="9"/>
    </row>
    <row r="181" spans="1:13" ht="32.25" customHeight="1">
      <c r="A181" s="127" t="s">
        <v>52</v>
      </c>
      <c r="B181" s="127"/>
      <c r="C181" s="127"/>
      <c r="D181" s="13">
        <v>240</v>
      </c>
      <c r="E181" s="27">
        <f t="shared" si="0"/>
        <v>0</v>
      </c>
      <c r="F181" s="27">
        <f>SUM(F183)</f>
        <v>0</v>
      </c>
      <c r="G181" s="9"/>
      <c r="H181" s="27">
        <f t="shared" si="3"/>
        <v>0</v>
      </c>
      <c r="I181" s="27">
        <f>SUM(I183)</f>
        <v>0</v>
      </c>
      <c r="J181" s="9"/>
      <c r="K181" s="27">
        <f t="shared" si="4"/>
        <v>0</v>
      </c>
      <c r="L181" s="27">
        <f>SUM(L183)</f>
        <v>0</v>
      </c>
      <c r="M181" s="9"/>
    </row>
    <row r="182" spans="1:13" ht="12.75" customHeight="1">
      <c r="A182" s="125" t="s">
        <v>1</v>
      </c>
      <c r="B182" s="126"/>
      <c r="C182" s="126"/>
      <c r="D182" s="13"/>
      <c r="E182" s="27">
        <f t="shared" si="0"/>
        <v>0</v>
      </c>
      <c r="F182" s="27"/>
      <c r="G182" s="9"/>
      <c r="H182" s="27">
        <f t="shared" si="3"/>
        <v>0</v>
      </c>
      <c r="I182" s="27"/>
      <c r="J182" s="9"/>
      <c r="K182" s="27">
        <f t="shared" si="4"/>
        <v>0</v>
      </c>
      <c r="L182" s="27"/>
      <c r="M182" s="9"/>
    </row>
    <row r="183" spans="1:13" ht="76.5" customHeight="1">
      <c r="A183" s="127" t="s">
        <v>33</v>
      </c>
      <c r="B183" s="127"/>
      <c r="C183" s="127"/>
      <c r="D183" s="13">
        <v>241</v>
      </c>
      <c r="E183" s="27">
        <f t="shared" si="0"/>
        <v>0</v>
      </c>
      <c r="F183" s="27"/>
      <c r="G183" s="9"/>
      <c r="H183" s="27">
        <f t="shared" si="3"/>
        <v>0</v>
      </c>
      <c r="I183" s="27"/>
      <c r="J183" s="9"/>
      <c r="K183" s="27">
        <f t="shared" si="4"/>
        <v>0</v>
      </c>
      <c r="L183" s="27"/>
      <c r="M183" s="9"/>
    </row>
    <row r="184" spans="1:13" ht="30" customHeight="1">
      <c r="A184" s="127" t="s">
        <v>53</v>
      </c>
      <c r="B184" s="127"/>
      <c r="C184" s="127"/>
      <c r="D184" s="13">
        <v>260</v>
      </c>
      <c r="E184" s="27">
        <f t="shared" si="0"/>
        <v>0</v>
      </c>
      <c r="F184" s="27">
        <f>SUM(F186:F187)</f>
        <v>0</v>
      </c>
      <c r="G184" s="9"/>
      <c r="H184" s="27">
        <f t="shared" si="3"/>
        <v>0</v>
      </c>
      <c r="I184" s="27">
        <f>SUM(I186:I187)</f>
        <v>0</v>
      </c>
      <c r="J184" s="9"/>
      <c r="K184" s="27">
        <f t="shared" si="4"/>
        <v>0</v>
      </c>
      <c r="L184" s="27">
        <f>SUM(L186:L187)</f>
        <v>0</v>
      </c>
      <c r="M184" s="9"/>
    </row>
    <row r="185" spans="1:13" ht="19.5" customHeight="1">
      <c r="A185" s="125" t="s">
        <v>1</v>
      </c>
      <c r="B185" s="126"/>
      <c r="C185" s="126"/>
      <c r="D185" s="13"/>
      <c r="E185" s="27">
        <f t="shared" si="0"/>
        <v>0</v>
      </c>
      <c r="F185" s="27"/>
      <c r="G185" s="9"/>
      <c r="H185" s="27">
        <f t="shared" si="3"/>
        <v>0</v>
      </c>
      <c r="I185" s="27"/>
      <c r="J185" s="9"/>
      <c r="K185" s="27">
        <f t="shared" si="4"/>
        <v>0</v>
      </c>
      <c r="L185" s="27"/>
      <c r="M185" s="9"/>
    </row>
    <row r="186" spans="1:13" ht="28.5" customHeight="1">
      <c r="A186" s="127" t="s">
        <v>34</v>
      </c>
      <c r="B186" s="127"/>
      <c r="C186" s="127"/>
      <c r="D186" s="13">
        <v>262</v>
      </c>
      <c r="E186" s="27">
        <f t="shared" si="0"/>
        <v>0</v>
      </c>
      <c r="F186" s="27"/>
      <c r="G186" s="9"/>
      <c r="H186" s="27">
        <f t="shared" si="3"/>
        <v>0</v>
      </c>
      <c r="I186" s="27"/>
      <c r="J186" s="9"/>
      <c r="K186" s="27">
        <f t="shared" si="4"/>
        <v>0</v>
      </c>
      <c r="L186" s="27"/>
      <c r="M186" s="9"/>
    </row>
    <row r="187" spans="1:13" ht="45.75" customHeight="1">
      <c r="A187" s="127" t="s">
        <v>35</v>
      </c>
      <c r="B187" s="127"/>
      <c r="C187" s="127"/>
      <c r="D187" s="13">
        <v>263</v>
      </c>
      <c r="E187" s="27">
        <f t="shared" si="0"/>
        <v>0</v>
      </c>
      <c r="F187" s="27"/>
      <c r="G187" s="9"/>
      <c r="H187" s="27">
        <f t="shared" si="3"/>
        <v>0</v>
      </c>
      <c r="I187" s="27"/>
      <c r="J187" s="9"/>
      <c r="K187" s="27">
        <f t="shared" si="4"/>
        <v>0</v>
      </c>
      <c r="L187" s="27"/>
      <c r="M187" s="9"/>
    </row>
    <row r="188" spans="1:13" ht="19.5" customHeight="1">
      <c r="A188" s="127" t="s">
        <v>36</v>
      </c>
      <c r="B188" s="127"/>
      <c r="C188" s="127"/>
      <c r="D188" s="13">
        <v>290</v>
      </c>
      <c r="E188" s="37">
        <f>F188</f>
        <v>203900</v>
      </c>
      <c r="F188" s="37">
        <f>200000+3900</f>
        <v>203900</v>
      </c>
      <c r="G188" s="16"/>
      <c r="H188" s="37">
        <f t="shared" si="3"/>
        <v>203900</v>
      </c>
      <c r="I188" s="37">
        <f>200000+3900</f>
        <v>203900</v>
      </c>
      <c r="J188" s="16"/>
      <c r="K188" s="37">
        <f t="shared" si="4"/>
        <v>203900</v>
      </c>
      <c r="L188" s="37">
        <f>200000+3900</f>
        <v>203900</v>
      </c>
      <c r="M188" s="9"/>
    </row>
    <row r="189" spans="1:13" ht="47.25" customHeight="1">
      <c r="A189" s="99" t="s">
        <v>54</v>
      </c>
      <c r="B189" s="99"/>
      <c r="C189" s="99"/>
      <c r="D189" s="13">
        <v>300</v>
      </c>
      <c r="E189" s="37">
        <f t="shared" si="0"/>
        <v>260000</v>
      </c>
      <c r="F189" s="37">
        <f>SUM(F191:F194)</f>
        <v>260000</v>
      </c>
      <c r="G189" s="16"/>
      <c r="H189" s="37">
        <f t="shared" si="3"/>
        <v>260000</v>
      </c>
      <c r="I189" s="37">
        <f>SUM(I191:I194)</f>
        <v>260000</v>
      </c>
      <c r="J189" s="16"/>
      <c r="K189" s="37">
        <f t="shared" si="4"/>
        <v>260000</v>
      </c>
      <c r="L189" s="37">
        <f>SUM(L191:L194)</f>
        <v>260000</v>
      </c>
      <c r="M189" s="9"/>
    </row>
    <row r="190" spans="1:13" ht="15.75" customHeight="1">
      <c r="A190" s="73" t="s">
        <v>1</v>
      </c>
      <c r="B190" s="74"/>
      <c r="C190" s="74"/>
      <c r="D190" s="13"/>
      <c r="E190" s="27">
        <f t="shared" si="0"/>
        <v>0</v>
      </c>
      <c r="F190" s="27"/>
      <c r="G190" s="9"/>
      <c r="H190" s="27">
        <f t="shared" si="3"/>
        <v>0</v>
      </c>
      <c r="I190" s="27"/>
      <c r="J190" s="9"/>
      <c r="K190" s="27">
        <f t="shared" si="4"/>
        <v>0</v>
      </c>
      <c r="L190" s="27"/>
      <c r="M190" s="9"/>
    </row>
    <row r="191" spans="1:13" ht="35.25" customHeight="1">
      <c r="A191" s="99" t="s">
        <v>37</v>
      </c>
      <c r="B191" s="99"/>
      <c r="C191" s="99"/>
      <c r="D191" s="13">
        <v>310</v>
      </c>
      <c r="E191" s="27">
        <f t="shared" si="0"/>
        <v>160000</v>
      </c>
      <c r="F191" s="27">
        <v>160000</v>
      </c>
      <c r="G191" s="9"/>
      <c r="H191" s="27">
        <f t="shared" si="3"/>
        <v>160000</v>
      </c>
      <c r="I191" s="27">
        <v>160000</v>
      </c>
      <c r="J191" s="9"/>
      <c r="K191" s="27">
        <f t="shared" si="4"/>
        <v>160000</v>
      </c>
      <c r="L191" s="27">
        <v>160000</v>
      </c>
      <c r="M191" s="9"/>
    </row>
    <row r="192" spans="1:13" ht="60.75" customHeight="1">
      <c r="A192" s="128" t="s">
        <v>38</v>
      </c>
      <c r="B192" s="128"/>
      <c r="C192" s="128"/>
      <c r="D192" s="26">
        <v>320</v>
      </c>
      <c r="E192" s="27">
        <f t="shared" si="0"/>
        <v>0</v>
      </c>
      <c r="F192" s="28"/>
      <c r="G192" s="24"/>
      <c r="H192" s="27">
        <f t="shared" si="3"/>
        <v>0</v>
      </c>
      <c r="I192" s="28"/>
      <c r="J192" s="24"/>
      <c r="K192" s="27">
        <f t="shared" si="4"/>
        <v>0</v>
      </c>
      <c r="L192" s="28"/>
      <c r="M192" s="24"/>
    </row>
    <row r="193" spans="1:13" ht="59.25" customHeight="1">
      <c r="A193" s="128" t="s">
        <v>39</v>
      </c>
      <c r="B193" s="128"/>
      <c r="C193" s="128"/>
      <c r="D193" s="25">
        <v>330</v>
      </c>
      <c r="E193" s="27">
        <f t="shared" si="0"/>
        <v>0</v>
      </c>
      <c r="F193" s="28"/>
      <c r="G193" s="24"/>
      <c r="H193" s="27">
        <f t="shared" si="3"/>
        <v>0</v>
      </c>
      <c r="I193" s="28"/>
      <c r="J193" s="24"/>
      <c r="K193" s="27">
        <f t="shared" si="4"/>
        <v>0</v>
      </c>
      <c r="L193" s="28"/>
      <c r="M193" s="24"/>
    </row>
    <row r="194" spans="1:13" ht="28.5" customHeight="1">
      <c r="A194" s="99" t="s">
        <v>40</v>
      </c>
      <c r="B194" s="99"/>
      <c r="C194" s="99"/>
      <c r="D194" s="13">
        <v>340</v>
      </c>
      <c r="E194" s="27">
        <f>F194</f>
        <v>100000</v>
      </c>
      <c r="F194" s="27">
        <v>100000</v>
      </c>
      <c r="G194" s="9"/>
      <c r="H194" s="27">
        <f t="shared" si="3"/>
        <v>100000</v>
      </c>
      <c r="I194" s="27">
        <v>100000</v>
      </c>
      <c r="J194" s="9"/>
      <c r="K194" s="27">
        <f t="shared" si="4"/>
        <v>100000</v>
      </c>
      <c r="L194" s="27">
        <v>100000</v>
      </c>
      <c r="M194" s="9"/>
    </row>
    <row r="195" spans="1:13" ht="33.75" customHeight="1">
      <c r="A195" s="99" t="s">
        <v>55</v>
      </c>
      <c r="B195" s="99"/>
      <c r="C195" s="99"/>
      <c r="D195" s="13">
        <v>500</v>
      </c>
      <c r="E195" s="27">
        <f t="shared" si="0"/>
        <v>0</v>
      </c>
      <c r="F195" s="27"/>
      <c r="G195" s="9"/>
      <c r="H195" s="27">
        <f t="shared" si="3"/>
        <v>0</v>
      </c>
      <c r="I195" s="27"/>
      <c r="J195" s="9"/>
      <c r="K195" s="27">
        <f t="shared" si="4"/>
        <v>0</v>
      </c>
      <c r="L195" s="27"/>
      <c r="M195" s="9"/>
    </row>
    <row r="196" spans="1:13" ht="15.75" customHeight="1">
      <c r="A196" s="73" t="s">
        <v>1</v>
      </c>
      <c r="B196" s="74"/>
      <c r="C196" s="74"/>
      <c r="D196" s="14"/>
      <c r="E196" s="27"/>
      <c r="F196" s="9"/>
      <c r="G196" s="9"/>
      <c r="H196" s="27">
        <f t="shared" si="3"/>
        <v>0</v>
      </c>
      <c r="I196" s="9"/>
      <c r="J196" s="9"/>
      <c r="K196" s="27">
        <f t="shared" si="4"/>
        <v>0</v>
      </c>
      <c r="L196" s="9"/>
      <c r="M196" s="9"/>
    </row>
    <row r="197" spans="1:13" ht="73.5" customHeight="1">
      <c r="A197" s="73" t="s">
        <v>177</v>
      </c>
      <c r="B197" s="74"/>
      <c r="C197" s="75"/>
      <c r="D197" s="8">
        <v>520</v>
      </c>
      <c r="E197" s="27"/>
      <c r="F197" s="9"/>
      <c r="G197" s="9"/>
      <c r="H197" s="27">
        <f t="shared" si="3"/>
        <v>0</v>
      </c>
      <c r="I197" s="9"/>
      <c r="J197" s="9"/>
      <c r="K197" s="27">
        <f t="shared" si="4"/>
        <v>0</v>
      </c>
      <c r="L197" s="9"/>
      <c r="M197" s="9"/>
    </row>
    <row r="198" spans="1:13" ht="59.25" customHeight="1">
      <c r="A198" s="73" t="s">
        <v>178</v>
      </c>
      <c r="B198" s="74"/>
      <c r="C198" s="75"/>
      <c r="D198" s="8">
        <v>530</v>
      </c>
      <c r="E198" s="27"/>
      <c r="F198" s="9"/>
      <c r="G198" s="9"/>
      <c r="H198" s="27">
        <f t="shared" si="3"/>
        <v>0</v>
      </c>
      <c r="I198" s="9"/>
      <c r="J198" s="9"/>
      <c r="K198" s="27">
        <f t="shared" si="4"/>
        <v>0</v>
      </c>
      <c r="L198" s="9"/>
      <c r="M198" s="9"/>
    </row>
    <row r="199" spans="1:13" ht="15" customHeight="1">
      <c r="A199" s="73" t="s">
        <v>8</v>
      </c>
      <c r="B199" s="74"/>
      <c r="C199" s="75"/>
      <c r="D199" s="8"/>
      <c r="E199" s="27"/>
      <c r="F199" s="9"/>
      <c r="G199" s="9"/>
      <c r="H199" s="27">
        <f t="shared" si="3"/>
        <v>0</v>
      </c>
      <c r="I199" s="9"/>
      <c r="J199" s="9"/>
      <c r="K199" s="27">
        <f t="shared" si="4"/>
        <v>0</v>
      </c>
      <c r="L199" s="9"/>
      <c r="M199" s="9"/>
    </row>
    <row r="200" spans="1:13" ht="30" customHeight="1">
      <c r="A200" s="73" t="s">
        <v>9</v>
      </c>
      <c r="B200" s="74"/>
      <c r="C200" s="75"/>
      <c r="D200" s="8" t="s">
        <v>22</v>
      </c>
      <c r="E200" s="27"/>
      <c r="F200" s="9"/>
      <c r="G200" s="9"/>
      <c r="H200" s="27">
        <f t="shared" si="3"/>
        <v>0</v>
      </c>
      <c r="I200" s="9"/>
      <c r="J200" s="9"/>
      <c r="K200" s="27">
        <f t="shared" si="4"/>
        <v>0</v>
      </c>
      <c r="L200" s="9"/>
      <c r="M200" s="9"/>
    </row>
    <row r="201" spans="1:13" ht="44.25" customHeight="1">
      <c r="A201" s="85" t="s">
        <v>179</v>
      </c>
      <c r="B201" s="85"/>
      <c r="C201" s="85"/>
      <c r="D201" s="8" t="s">
        <v>22</v>
      </c>
      <c r="E201" s="9"/>
      <c r="F201" s="27"/>
      <c r="G201" s="9"/>
      <c r="H201" s="27">
        <f t="shared" si="3"/>
        <v>0</v>
      </c>
      <c r="I201" s="27"/>
      <c r="J201" s="9"/>
      <c r="K201" s="27">
        <f t="shared" si="4"/>
        <v>0</v>
      </c>
      <c r="L201" s="27"/>
      <c r="M201" s="9"/>
    </row>
    <row r="202" spans="1:13" ht="20.25" customHeight="1">
      <c r="A202" s="131" t="s">
        <v>180</v>
      </c>
      <c r="B202" s="131"/>
      <c r="C202" s="131"/>
      <c r="D202" s="131"/>
      <c r="E202" s="131"/>
      <c r="F202" s="131"/>
      <c r="G202" s="131"/>
      <c r="H202" s="10"/>
      <c r="I202" s="97" t="s">
        <v>70</v>
      </c>
      <c r="J202" s="97"/>
      <c r="K202" s="97"/>
      <c r="L202" s="84"/>
      <c r="M202" s="84"/>
    </row>
    <row r="203" spans="1:13" ht="21" customHeight="1">
      <c r="A203" s="129">
        <v>42744</v>
      </c>
      <c r="B203" s="95"/>
      <c r="C203" s="95"/>
      <c r="D203" s="95"/>
      <c r="E203" s="95"/>
      <c r="F203" s="95"/>
      <c r="G203" s="95"/>
      <c r="H203" s="18" t="s">
        <v>11</v>
      </c>
      <c r="I203" s="103" t="s">
        <v>10</v>
      </c>
      <c r="J203" s="103"/>
      <c r="K203" s="103"/>
      <c r="L203" s="88"/>
      <c r="M203" s="88"/>
    </row>
    <row r="204" spans="1:13" ht="21.75" customHeight="1">
      <c r="A204" s="95" t="s">
        <v>181</v>
      </c>
      <c r="B204" s="95"/>
      <c r="C204" s="95"/>
      <c r="D204" s="95"/>
      <c r="E204" s="95"/>
      <c r="F204" s="95"/>
      <c r="G204" s="95"/>
      <c r="H204" s="19"/>
      <c r="I204" s="130" t="s">
        <v>97</v>
      </c>
      <c r="J204" s="130"/>
      <c r="K204" s="130"/>
      <c r="L204" s="84"/>
      <c r="M204" s="84"/>
    </row>
    <row r="205" spans="1:13" ht="15" customHeight="1">
      <c r="A205" s="129">
        <v>42744</v>
      </c>
      <c r="B205" s="95"/>
      <c r="C205" s="95"/>
      <c r="D205" s="95"/>
      <c r="E205" s="95"/>
      <c r="F205" s="95"/>
      <c r="G205" s="95"/>
      <c r="H205" s="12" t="s">
        <v>11</v>
      </c>
      <c r="I205" s="103" t="s">
        <v>10</v>
      </c>
      <c r="J205" s="103"/>
      <c r="K205" s="103"/>
      <c r="L205" s="88"/>
      <c r="M205" s="88"/>
    </row>
    <row r="206" spans="1:13" ht="21" customHeight="1">
      <c r="A206" s="95" t="s">
        <v>56</v>
      </c>
      <c r="B206" s="95"/>
      <c r="C206" s="95"/>
      <c r="D206" s="95"/>
      <c r="E206" s="95"/>
      <c r="F206" s="95"/>
      <c r="G206" s="95"/>
      <c r="H206" s="19"/>
      <c r="I206" s="130" t="s">
        <v>97</v>
      </c>
      <c r="J206" s="130"/>
      <c r="K206" s="130"/>
      <c r="L206" s="84"/>
      <c r="M206" s="84"/>
    </row>
    <row r="207" spans="1:11" ht="15" customHeight="1">
      <c r="A207" s="129">
        <v>42744</v>
      </c>
      <c r="B207" s="95"/>
      <c r="C207" s="95"/>
      <c r="D207" s="95"/>
      <c r="E207" s="95"/>
      <c r="F207" s="95"/>
      <c r="G207" s="95"/>
      <c r="H207" s="12" t="s">
        <v>11</v>
      </c>
      <c r="I207" s="103" t="s">
        <v>10</v>
      </c>
      <c r="J207" s="103"/>
      <c r="K207" s="103"/>
    </row>
  </sheetData>
  <sheetProtection/>
  <mergeCells count="294">
    <mergeCell ref="A14:K14"/>
    <mergeCell ref="A111:K111"/>
    <mergeCell ref="A112:K112"/>
    <mergeCell ref="A113:K113"/>
    <mergeCell ref="A114:K114"/>
    <mergeCell ref="A120:K120"/>
    <mergeCell ref="A94:K94"/>
    <mergeCell ref="A95:K95"/>
    <mergeCell ref="A96:K96"/>
    <mergeCell ref="A109:K109"/>
    <mergeCell ref="A128:K128"/>
    <mergeCell ref="A117:K117"/>
    <mergeCell ref="A129:K129"/>
    <mergeCell ref="A121:K121"/>
    <mergeCell ref="A122:K122"/>
    <mergeCell ref="A123:K123"/>
    <mergeCell ref="A124:K124"/>
    <mergeCell ref="A125:K125"/>
    <mergeCell ref="A126:K126"/>
    <mergeCell ref="A127:K127"/>
    <mergeCell ref="A110:K110"/>
    <mergeCell ref="A100:K100"/>
    <mergeCell ref="A101:K101"/>
    <mergeCell ref="A99:K99"/>
    <mergeCell ref="A74:K74"/>
    <mergeCell ref="A75:K75"/>
    <mergeCell ref="A76:K76"/>
    <mergeCell ref="A77:K77"/>
    <mergeCell ref="A91:K91"/>
    <mergeCell ref="A92:K92"/>
    <mergeCell ref="A78:K78"/>
    <mergeCell ref="A79:K79"/>
    <mergeCell ref="A80:K80"/>
    <mergeCell ref="A87:K87"/>
    <mergeCell ref="A23:E23"/>
    <mergeCell ref="A20:E20"/>
    <mergeCell ref="A29:M29"/>
    <mergeCell ref="A30:M30"/>
    <mergeCell ref="A72:K72"/>
    <mergeCell ref="A73:K73"/>
    <mergeCell ref="A46:M46"/>
    <mergeCell ref="A47:M47"/>
    <mergeCell ref="A48:M48"/>
    <mergeCell ref="A49:M49"/>
    <mergeCell ref="A8:E8"/>
    <mergeCell ref="A17:E17"/>
    <mergeCell ref="G17:J17"/>
    <mergeCell ref="A31:M31"/>
    <mergeCell ref="A32:M32"/>
    <mergeCell ref="A10:M10"/>
    <mergeCell ref="A11:M11"/>
    <mergeCell ref="A21:E21"/>
    <mergeCell ref="G23:J23"/>
    <mergeCell ref="A187:C187"/>
    <mergeCell ref="A176:C176"/>
    <mergeCell ref="A3:E3"/>
    <mergeCell ref="A33:M33"/>
    <mergeCell ref="A34:M34"/>
    <mergeCell ref="A35:M35"/>
    <mergeCell ref="A158:C158"/>
    <mergeCell ref="A163:C163"/>
    <mergeCell ref="L87:M87"/>
    <mergeCell ref="L88:M88"/>
    <mergeCell ref="A203:G203"/>
    <mergeCell ref="I202:K202"/>
    <mergeCell ref="I203:K203"/>
    <mergeCell ref="A189:C189"/>
    <mergeCell ref="A188:C188"/>
    <mergeCell ref="A190:C190"/>
    <mergeCell ref="A197:C197"/>
    <mergeCell ref="I204:K204"/>
    <mergeCell ref="I205:K205"/>
    <mergeCell ref="A204:G204"/>
    <mergeCell ref="A202:G202"/>
    <mergeCell ref="A206:G206"/>
    <mergeCell ref="I206:K206"/>
    <mergeCell ref="L206:M206"/>
    <mergeCell ref="I207:K207"/>
    <mergeCell ref="A205:G205"/>
    <mergeCell ref="A207:G207"/>
    <mergeCell ref="L205:M205"/>
    <mergeCell ref="A180:C180"/>
    <mergeCell ref="A183:C183"/>
    <mergeCell ref="A201:C201"/>
    <mergeCell ref="A196:C196"/>
    <mergeCell ref="A191:C191"/>
    <mergeCell ref="A19:C19"/>
    <mergeCell ref="A39:M39"/>
    <mergeCell ref="A40:M40"/>
    <mergeCell ref="A41:M41"/>
    <mergeCell ref="A169:C169"/>
    <mergeCell ref="A178:C178"/>
    <mergeCell ref="L130:M130"/>
    <mergeCell ref="L123:M123"/>
    <mergeCell ref="L113:M113"/>
    <mergeCell ref="L120:M120"/>
    <mergeCell ref="A198:C198"/>
    <mergeCell ref="A199:C199"/>
    <mergeCell ref="A200:C200"/>
    <mergeCell ref="L108:M108"/>
    <mergeCell ref="L109:M109"/>
    <mergeCell ref="L129:M129"/>
    <mergeCell ref="L127:M127"/>
    <mergeCell ref="L124:M124"/>
    <mergeCell ref="L118:M118"/>
    <mergeCell ref="L112:M112"/>
    <mergeCell ref="L122:M122"/>
    <mergeCell ref="L119:M119"/>
    <mergeCell ref="L110:M110"/>
    <mergeCell ref="L111:M111"/>
    <mergeCell ref="L117:M117"/>
    <mergeCell ref="L116:M116"/>
    <mergeCell ref="L114:M114"/>
    <mergeCell ref="L115:M115"/>
    <mergeCell ref="A182:C182"/>
    <mergeCell ref="A185:C185"/>
    <mergeCell ref="A186:C186"/>
    <mergeCell ref="A164:C164"/>
    <mergeCell ref="A195:C195"/>
    <mergeCell ref="A194:C194"/>
    <mergeCell ref="A193:C193"/>
    <mergeCell ref="A192:C192"/>
    <mergeCell ref="A184:C184"/>
    <mergeCell ref="A181:C181"/>
    <mergeCell ref="A179:C179"/>
    <mergeCell ref="A177:C177"/>
    <mergeCell ref="A149:C149"/>
    <mergeCell ref="A148:C148"/>
    <mergeCell ref="E146:E147"/>
    <mergeCell ref="A162:C162"/>
    <mergeCell ref="A152:C152"/>
    <mergeCell ref="A153:C153"/>
    <mergeCell ref="A155:C155"/>
    <mergeCell ref="A154:C154"/>
    <mergeCell ref="L107:M107"/>
    <mergeCell ref="L101:M101"/>
    <mergeCell ref="A83:K83"/>
    <mergeCell ref="A84:K84"/>
    <mergeCell ref="A85:K85"/>
    <mergeCell ref="L104:M104"/>
    <mergeCell ref="L103:M103"/>
    <mergeCell ref="L102:M102"/>
    <mergeCell ref="L89:M89"/>
    <mergeCell ref="L90:M90"/>
    <mergeCell ref="H3:J3"/>
    <mergeCell ref="H4:J4"/>
    <mergeCell ref="H5:J5"/>
    <mergeCell ref="I6:J6"/>
    <mergeCell ref="L96:M96"/>
    <mergeCell ref="A97:K97"/>
    <mergeCell ref="L91:M91"/>
    <mergeCell ref="A36:M36"/>
    <mergeCell ref="A37:M37"/>
    <mergeCell ref="A38:M38"/>
    <mergeCell ref="A175:C175"/>
    <mergeCell ref="A167:C167"/>
    <mergeCell ref="A166:C166"/>
    <mergeCell ref="A171:C171"/>
    <mergeCell ref="A170:C170"/>
    <mergeCell ref="A174:C174"/>
    <mergeCell ref="A173:C173"/>
    <mergeCell ref="A168:C168"/>
    <mergeCell ref="A172:C172"/>
    <mergeCell ref="A161:C161"/>
    <mergeCell ref="L75:M75"/>
    <mergeCell ref="L74:M74"/>
    <mergeCell ref="A160:C160"/>
    <mergeCell ref="L78:M78"/>
    <mergeCell ref="L79:M79"/>
    <mergeCell ref="L85:M85"/>
    <mergeCell ref="L80:M80"/>
    <mergeCell ref="D145:D147"/>
    <mergeCell ref="A98:K98"/>
    <mergeCell ref="A165:C165"/>
    <mergeCell ref="K4:M4"/>
    <mergeCell ref="K8:M8"/>
    <mergeCell ref="A145:C147"/>
    <mergeCell ref="A42:M42"/>
    <mergeCell ref="A43:M43"/>
    <mergeCell ref="L73:M73"/>
    <mergeCell ref="L72:M72"/>
    <mergeCell ref="L76:M76"/>
    <mergeCell ref="L59:M59"/>
    <mergeCell ref="E1:G1"/>
    <mergeCell ref="K2:M2"/>
    <mergeCell ref="K3:M3"/>
    <mergeCell ref="K5:M5"/>
    <mergeCell ref="L7:M7"/>
    <mergeCell ref="D19:E19"/>
    <mergeCell ref="L6:M6"/>
    <mergeCell ref="K1:M1"/>
    <mergeCell ref="H1:J1"/>
    <mergeCell ref="H2:J2"/>
    <mergeCell ref="L77:M77"/>
    <mergeCell ref="F146:G146"/>
    <mergeCell ref="L126:M126"/>
    <mergeCell ref="L128:M128"/>
    <mergeCell ref="L86:M86"/>
    <mergeCell ref="L93:M93"/>
    <mergeCell ref="L99:M99"/>
    <mergeCell ref="L95:M95"/>
    <mergeCell ref="L97:M97"/>
    <mergeCell ref="L98:M98"/>
    <mergeCell ref="A131:K131"/>
    <mergeCell ref="L106:M106"/>
    <mergeCell ref="L81:M81"/>
    <mergeCell ref="L82:M82"/>
    <mergeCell ref="L83:M83"/>
    <mergeCell ref="L84:M84"/>
    <mergeCell ref="L92:M92"/>
    <mergeCell ref="L105:M105"/>
    <mergeCell ref="L94:M94"/>
    <mergeCell ref="L100:M100"/>
    <mergeCell ref="G21:J21"/>
    <mergeCell ref="A157:C157"/>
    <mergeCell ref="L125:M125"/>
    <mergeCell ref="L121:M121"/>
    <mergeCell ref="L131:M131"/>
    <mergeCell ref="A156:C156"/>
    <mergeCell ref="A151:C151"/>
    <mergeCell ref="A150:C150"/>
    <mergeCell ref="E145:G145"/>
    <mergeCell ref="A130:K130"/>
    <mergeCell ref="A56:M56"/>
    <mergeCell ref="A159:C159"/>
    <mergeCell ref="A4:E4"/>
    <mergeCell ref="A5:E5"/>
    <mergeCell ref="A6:E6"/>
    <mergeCell ref="B7:E7"/>
    <mergeCell ref="A44:M44"/>
    <mergeCell ref="A45:M45"/>
    <mergeCell ref="I7:J7"/>
    <mergeCell ref="H8:J8"/>
    <mergeCell ref="A50:M50"/>
    <mergeCell ref="A51:M51"/>
    <mergeCell ref="A52:M52"/>
    <mergeCell ref="A81:K81"/>
    <mergeCell ref="A82:K82"/>
    <mergeCell ref="A86:K86"/>
    <mergeCell ref="A53:M53"/>
    <mergeCell ref="A54:M54"/>
    <mergeCell ref="A55:M55"/>
    <mergeCell ref="A59:K59"/>
    <mergeCell ref="A88:K88"/>
    <mergeCell ref="A89:K89"/>
    <mergeCell ref="A118:K118"/>
    <mergeCell ref="A90:K90"/>
    <mergeCell ref="A102:K102"/>
    <mergeCell ref="A103:K103"/>
    <mergeCell ref="A104:K104"/>
    <mergeCell ref="A105:K105"/>
    <mergeCell ref="A106:K106"/>
    <mergeCell ref="A93:K93"/>
    <mergeCell ref="K145:M145"/>
    <mergeCell ref="K146:K147"/>
    <mergeCell ref="L146:M146"/>
    <mergeCell ref="A144:M144"/>
    <mergeCell ref="H145:J145"/>
    <mergeCell ref="H146:H147"/>
    <mergeCell ref="I146:J146"/>
    <mergeCell ref="L202:M202"/>
    <mergeCell ref="A119:K119"/>
    <mergeCell ref="A57:M57"/>
    <mergeCell ref="A58:M58"/>
    <mergeCell ref="L203:M203"/>
    <mergeCell ref="L204:M204"/>
    <mergeCell ref="A107:K107"/>
    <mergeCell ref="A108:K108"/>
    <mergeCell ref="A115:K115"/>
    <mergeCell ref="A116:K116"/>
    <mergeCell ref="L60:M60"/>
    <mergeCell ref="L61:M61"/>
    <mergeCell ref="L62:M62"/>
    <mergeCell ref="L63:M63"/>
    <mergeCell ref="L64:M64"/>
    <mergeCell ref="A62:K62"/>
    <mergeCell ref="A63:K63"/>
    <mergeCell ref="A64:K64"/>
    <mergeCell ref="A71:K71"/>
    <mergeCell ref="L71:M71"/>
    <mergeCell ref="A60:K60"/>
    <mergeCell ref="A61:K61"/>
    <mergeCell ref="L68:M68"/>
    <mergeCell ref="L69:M69"/>
    <mergeCell ref="L70:M70"/>
    <mergeCell ref="L65:M65"/>
    <mergeCell ref="L66:M66"/>
    <mergeCell ref="L67:M67"/>
    <mergeCell ref="A65:K65"/>
    <mergeCell ref="A66:K66"/>
    <mergeCell ref="A67:K67"/>
    <mergeCell ref="A68:K68"/>
    <mergeCell ref="A69:K69"/>
    <mergeCell ref="A70:K70"/>
  </mergeCells>
  <printOptions/>
  <pageMargins left="0.3937007874015748" right="0" top="0.03937007874015748" bottom="0.1968503937007874" header="0.35433070866141736" footer="0.2755905511811024"/>
  <pageSetup horizontalDpi="600" verticalDpi="600" orientation="landscape" paperSize="9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5">
      <selection activeCell="J45" sqref="J4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8.75390625" style="2" customWidth="1"/>
    <col min="4" max="4" width="28.75390625" style="3" customWidth="1"/>
    <col min="5" max="5" width="15.00390625" style="2" customWidth="1"/>
    <col min="6" max="6" width="15.00390625" style="2" hidden="1" customWidth="1"/>
    <col min="7" max="7" width="14.125" style="2" hidden="1" customWidth="1"/>
    <col min="8" max="8" width="11.75390625" style="2" bestFit="1" customWidth="1"/>
    <col min="9" max="16384" width="9.125" style="2" customWidth="1"/>
  </cols>
  <sheetData>
    <row r="1" spans="1:7" ht="18" customHeight="1" hidden="1">
      <c r="A1" s="91" t="s">
        <v>23</v>
      </c>
      <c r="B1" s="91"/>
      <c r="C1" s="91"/>
      <c r="D1" s="91"/>
      <c r="E1" s="91"/>
      <c r="F1" s="91"/>
      <c r="G1" s="91"/>
    </row>
    <row r="2" spans="1:7" ht="15.75" customHeight="1" hidden="1">
      <c r="A2" s="90" t="s">
        <v>0</v>
      </c>
      <c r="B2" s="90"/>
      <c r="C2" s="90"/>
      <c r="D2" s="90" t="s">
        <v>21</v>
      </c>
      <c r="E2" s="90" t="s">
        <v>3</v>
      </c>
      <c r="F2" s="96" t="s">
        <v>4</v>
      </c>
      <c r="G2" s="98"/>
    </row>
    <row r="3" spans="1:7" ht="141.75" customHeight="1" hidden="1">
      <c r="A3" s="90"/>
      <c r="B3" s="90"/>
      <c r="C3" s="90"/>
      <c r="D3" s="90"/>
      <c r="E3" s="90"/>
      <c r="F3" s="8" t="s">
        <v>57</v>
      </c>
      <c r="G3" s="8" t="s">
        <v>47</v>
      </c>
    </row>
    <row r="4" spans="1:7" ht="30" customHeight="1" hidden="1">
      <c r="A4" s="99" t="s">
        <v>18</v>
      </c>
      <c r="B4" s="99"/>
      <c r="C4" s="99"/>
      <c r="D4" s="8" t="s">
        <v>22</v>
      </c>
      <c r="E4" s="27"/>
      <c r="F4" s="27"/>
      <c r="G4" s="9"/>
    </row>
    <row r="5" spans="1:7" ht="19.5" customHeight="1">
      <c r="A5" s="141" t="s">
        <v>5</v>
      </c>
      <c r="B5" s="141"/>
      <c r="C5" s="141"/>
      <c r="D5" s="56" t="s">
        <v>22</v>
      </c>
      <c r="E5" s="42">
        <f>E7+E8</f>
        <v>9518967</v>
      </c>
      <c r="F5" s="35">
        <f>F7+F8</f>
        <v>9518967</v>
      </c>
      <c r="G5" s="9"/>
    </row>
    <row r="6" spans="1:7" ht="15.75" customHeight="1">
      <c r="A6" s="142" t="s">
        <v>6</v>
      </c>
      <c r="B6" s="142"/>
      <c r="C6" s="142"/>
      <c r="D6" s="57" t="s">
        <v>22</v>
      </c>
      <c r="E6" s="58">
        <f>SUM(F6:G6)</f>
        <v>0</v>
      </c>
      <c r="F6" s="34"/>
      <c r="G6" s="9"/>
    </row>
    <row r="7" spans="1:7" ht="31.5" customHeight="1">
      <c r="A7" s="141" t="s">
        <v>63</v>
      </c>
      <c r="B7" s="141"/>
      <c r="C7" s="141"/>
      <c r="D7" s="56" t="s">
        <v>22</v>
      </c>
      <c r="E7" s="42">
        <f>SUM(F7:G7)</f>
        <v>9181000</v>
      </c>
      <c r="F7" s="34">
        <v>9181000</v>
      </c>
      <c r="G7" s="9"/>
    </row>
    <row r="8" spans="1:7" ht="15">
      <c r="A8" s="141" t="s">
        <v>96</v>
      </c>
      <c r="B8" s="141"/>
      <c r="C8" s="141"/>
      <c r="D8" s="56" t="s">
        <v>22</v>
      </c>
      <c r="E8" s="42">
        <f>SUM(F8:G8)</f>
        <v>337967</v>
      </c>
      <c r="F8" s="36">
        <f>286300+55867-4200</f>
        <v>337967</v>
      </c>
      <c r="G8" s="9"/>
    </row>
    <row r="9" spans="1:7" ht="15">
      <c r="A9" s="49"/>
      <c r="B9" s="49"/>
      <c r="C9" s="49"/>
      <c r="D9" s="57">
        <v>290</v>
      </c>
      <c r="E9" s="59">
        <v>3900</v>
      </c>
      <c r="F9" s="34">
        <v>3900</v>
      </c>
      <c r="G9" s="9"/>
    </row>
    <row r="10" spans="1:7" ht="15">
      <c r="A10" s="49"/>
      <c r="B10" s="49"/>
      <c r="C10" s="49"/>
      <c r="D10" s="57">
        <v>290</v>
      </c>
      <c r="E10" s="59">
        <v>90000</v>
      </c>
      <c r="F10" s="34">
        <v>90000</v>
      </c>
      <c r="G10" s="9"/>
    </row>
    <row r="11" spans="1:7" ht="15">
      <c r="A11" s="49"/>
      <c r="B11" s="49"/>
      <c r="C11" s="49"/>
      <c r="D11" s="57">
        <v>290</v>
      </c>
      <c r="E11" s="59">
        <v>55867</v>
      </c>
      <c r="F11" s="34">
        <v>55867</v>
      </c>
      <c r="G11" s="9"/>
    </row>
    <row r="12" spans="1:7" ht="15">
      <c r="A12" s="49"/>
      <c r="B12" s="49"/>
      <c r="C12" s="49"/>
      <c r="D12" s="57">
        <v>310</v>
      </c>
      <c r="E12" s="59">
        <v>150000</v>
      </c>
      <c r="F12" s="34">
        <v>150000</v>
      </c>
      <c r="G12" s="9"/>
    </row>
    <row r="13" spans="1:7" ht="15">
      <c r="A13" s="49"/>
      <c r="B13" s="49"/>
      <c r="C13" s="49"/>
      <c r="D13" s="57">
        <v>310</v>
      </c>
      <c r="E13" s="59">
        <v>38200</v>
      </c>
      <c r="F13" s="34">
        <v>38200</v>
      </c>
      <c r="G13" s="9"/>
    </row>
    <row r="14" spans="1:7" ht="15.75" customHeight="1" hidden="1">
      <c r="A14" s="99" t="s">
        <v>46</v>
      </c>
      <c r="B14" s="99"/>
      <c r="C14" s="99"/>
      <c r="D14" s="8"/>
      <c r="E14" s="9">
        <f aca="true" t="shared" si="0" ref="E14:E27">SUM(F14:G14)</f>
        <v>0</v>
      </c>
      <c r="F14" s="30"/>
      <c r="G14" s="9"/>
    </row>
    <row r="15" spans="1:7" ht="110.25" customHeight="1" hidden="1">
      <c r="A15" s="99" t="s">
        <v>64</v>
      </c>
      <c r="B15" s="99"/>
      <c r="C15" s="99"/>
      <c r="D15" s="8" t="s">
        <v>22</v>
      </c>
      <c r="E15" s="9">
        <f t="shared" si="0"/>
        <v>0</v>
      </c>
      <c r="F15" s="30"/>
      <c r="G15" s="9" t="s">
        <v>19</v>
      </c>
    </row>
    <row r="16" spans="1:7" ht="16.5" customHeight="1" hidden="1">
      <c r="A16" s="99" t="s">
        <v>6</v>
      </c>
      <c r="B16" s="99"/>
      <c r="C16" s="99"/>
      <c r="D16" s="8" t="s">
        <v>22</v>
      </c>
      <c r="E16" s="9">
        <f t="shared" si="0"/>
        <v>0</v>
      </c>
      <c r="F16" s="9"/>
      <c r="G16" s="9"/>
    </row>
    <row r="17" spans="1:7" ht="16.5" customHeight="1" hidden="1">
      <c r="A17" s="92" t="s">
        <v>41</v>
      </c>
      <c r="B17" s="93"/>
      <c r="C17" s="94"/>
      <c r="D17" s="8" t="s">
        <v>22</v>
      </c>
      <c r="E17" s="9">
        <f t="shared" si="0"/>
        <v>0</v>
      </c>
      <c r="F17" s="9"/>
      <c r="G17" s="9"/>
    </row>
    <row r="18" spans="1:7" ht="16.5" customHeight="1" hidden="1">
      <c r="A18" s="92" t="s">
        <v>42</v>
      </c>
      <c r="B18" s="93"/>
      <c r="C18" s="94"/>
      <c r="D18" s="8" t="s">
        <v>22</v>
      </c>
      <c r="E18" s="9">
        <f t="shared" si="0"/>
        <v>0</v>
      </c>
      <c r="F18" s="9"/>
      <c r="G18" s="9"/>
    </row>
    <row r="19" spans="1:7" ht="33" customHeight="1" hidden="1">
      <c r="A19" s="99" t="s">
        <v>43</v>
      </c>
      <c r="B19" s="99"/>
      <c r="C19" s="99"/>
      <c r="D19" s="8" t="s">
        <v>22</v>
      </c>
      <c r="E19" s="9">
        <f t="shared" si="0"/>
        <v>0</v>
      </c>
      <c r="F19" s="9"/>
      <c r="G19" s="9"/>
    </row>
    <row r="20" spans="1:7" ht="36" customHeight="1" hidden="1">
      <c r="A20" s="99" t="s">
        <v>20</v>
      </c>
      <c r="B20" s="99"/>
      <c r="C20" s="99"/>
      <c r="D20" s="8" t="s">
        <v>22</v>
      </c>
      <c r="E20" s="9">
        <f t="shared" si="0"/>
        <v>0</v>
      </c>
      <c r="F20" s="9"/>
      <c r="G20" s="9"/>
    </row>
    <row r="21" spans="1:7" s="17" customFormat="1" ht="13.5" customHeight="1" hidden="1">
      <c r="A21" s="120" t="s">
        <v>7</v>
      </c>
      <c r="B21" s="120"/>
      <c r="C21" s="120"/>
      <c r="D21" s="31">
        <v>900</v>
      </c>
      <c r="E21" s="32" t="e">
        <f t="shared" si="0"/>
        <v>#REF!</v>
      </c>
      <c r="F21" s="33" t="e">
        <f>F23+F28+#REF!+#REF!+F55+#REF!</f>
        <v>#REF!</v>
      </c>
      <c r="G21" s="16"/>
    </row>
    <row r="22" spans="1:7" ht="14.25" customHeight="1" hidden="1">
      <c r="A22" s="99" t="s">
        <v>6</v>
      </c>
      <c r="B22" s="99"/>
      <c r="C22" s="99"/>
      <c r="D22" s="8"/>
      <c r="E22" s="27">
        <f t="shared" si="0"/>
        <v>0</v>
      </c>
      <c r="F22" s="9"/>
      <c r="G22" s="9"/>
    </row>
    <row r="23" spans="1:7" ht="30" customHeight="1" hidden="1">
      <c r="A23" s="122" t="s">
        <v>50</v>
      </c>
      <c r="B23" s="122"/>
      <c r="C23" s="122"/>
      <c r="D23" s="13">
        <v>210</v>
      </c>
      <c r="E23" s="27">
        <f t="shared" si="0"/>
        <v>7433000</v>
      </c>
      <c r="F23" s="29">
        <f>SUM(F25:F27)</f>
        <v>7433000</v>
      </c>
      <c r="G23" s="9"/>
    </row>
    <row r="24" spans="1:7" ht="16.5" customHeight="1" hidden="1">
      <c r="A24" s="73" t="s">
        <v>1</v>
      </c>
      <c r="B24" s="74"/>
      <c r="C24" s="74"/>
      <c r="D24" s="15"/>
      <c r="E24" s="27">
        <f t="shared" si="0"/>
        <v>0</v>
      </c>
      <c r="F24" s="9"/>
      <c r="G24" s="9"/>
    </row>
    <row r="25" spans="1:7" ht="16.5" customHeight="1" hidden="1">
      <c r="A25" s="99" t="s">
        <v>24</v>
      </c>
      <c r="B25" s="99"/>
      <c r="C25" s="99"/>
      <c r="D25" s="13">
        <v>211</v>
      </c>
      <c r="E25" s="27">
        <f t="shared" si="0"/>
        <v>5520000</v>
      </c>
      <c r="F25" s="27">
        <v>5520000</v>
      </c>
      <c r="G25" s="9"/>
    </row>
    <row r="26" spans="1:7" ht="19.5" customHeight="1" hidden="1">
      <c r="A26" s="121" t="s">
        <v>25</v>
      </c>
      <c r="B26" s="121"/>
      <c r="C26" s="121"/>
      <c r="D26" s="13">
        <v>212</v>
      </c>
      <c r="E26" s="27">
        <f t="shared" si="0"/>
        <v>246000</v>
      </c>
      <c r="F26" s="27">
        <f>124000+122000</f>
        <v>246000</v>
      </c>
      <c r="G26" s="9"/>
    </row>
    <row r="27" spans="1:7" ht="33.75" customHeight="1" hidden="1">
      <c r="A27" s="99" t="s">
        <v>26</v>
      </c>
      <c r="B27" s="99"/>
      <c r="C27" s="99"/>
      <c r="D27" s="13">
        <v>213</v>
      </c>
      <c r="E27" s="27">
        <f t="shared" si="0"/>
        <v>1667000</v>
      </c>
      <c r="F27" s="27">
        <v>1667000</v>
      </c>
      <c r="G27" s="9"/>
    </row>
    <row r="28" spans="1:7" ht="16.5" customHeight="1">
      <c r="A28" s="141" t="s">
        <v>51</v>
      </c>
      <c r="B28" s="141"/>
      <c r="C28" s="141"/>
      <c r="D28" s="43">
        <v>220</v>
      </c>
      <c r="E28" s="44">
        <f>E30+E35+E39+E45+E51</f>
        <v>1320000</v>
      </c>
      <c r="F28" s="37">
        <f>SUM(F30:F51)</f>
        <v>1633127.44</v>
      </c>
      <c r="G28" s="9"/>
    </row>
    <row r="29" spans="1:7" ht="16.5" customHeight="1">
      <c r="A29" s="139" t="s">
        <v>1</v>
      </c>
      <c r="B29" s="140"/>
      <c r="C29" s="140"/>
      <c r="D29" s="47"/>
      <c r="E29" s="48">
        <f>SUM(F29:G29)</f>
        <v>0</v>
      </c>
      <c r="F29" s="27"/>
      <c r="G29" s="9"/>
    </row>
    <row r="30" spans="1:7" ht="13.5" customHeight="1">
      <c r="A30" s="141" t="s">
        <v>27</v>
      </c>
      <c r="B30" s="141"/>
      <c r="C30" s="141"/>
      <c r="D30" s="43">
        <v>221</v>
      </c>
      <c r="E30" s="44">
        <f>F30</f>
        <v>168000</v>
      </c>
      <c r="F30" s="37">
        <v>168000</v>
      </c>
      <c r="G30" s="9"/>
    </row>
    <row r="31" spans="1:7" ht="13.5" customHeight="1">
      <c r="A31" s="49"/>
      <c r="B31" s="49"/>
      <c r="C31" s="49"/>
      <c r="D31" s="47"/>
      <c r="E31" s="48">
        <v>30000</v>
      </c>
      <c r="F31" s="27">
        <v>30000</v>
      </c>
      <c r="G31" s="9"/>
    </row>
    <row r="32" spans="1:7" ht="13.5" customHeight="1">
      <c r="A32" s="49"/>
      <c r="B32" s="49"/>
      <c r="C32" s="49"/>
      <c r="D32" s="47"/>
      <c r="E32" s="48">
        <v>88627.44</v>
      </c>
      <c r="F32" s="27">
        <v>88627.44</v>
      </c>
      <c r="G32" s="9"/>
    </row>
    <row r="33" spans="1:7" ht="13.5" customHeight="1">
      <c r="A33" s="136" t="s">
        <v>99</v>
      </c>
      <c r="B33" s="137"/>
      <c r="C33" s="137"/>
      <c r="D33" s="138"/>
      <c r="E33" s="46">
        <f>SUM(E31:E32)</f>
        <v>118627.44</v>
      </c>
      <c r="F33" s="37">
        <f>SUM(F31:F32)</f>
        <v>118627.44</v>
      </c>
      <c r="G33" s="9"/>
    </row>
    <row r="34" spans="1:8" ht="13.5" customHeight="1">
      <c r="A34" s="136" t="s">
        <v>98</v>
      </c>
      <c r="B34" s="137"/>
      <c r="C34" s="137"/>
      <c r="D34" s="138"/>
      <c r="E34" s="46">
        <f>E30-E33</f>
        <v>49372.56</v>
      </c>
      <c r="F34" s="38">
        <f>F30-F33</f>
        <v>49372.56</v>
      </c>
      <c r="G34" s="9"/>
      <c r="H34" s="61">
        <f>E34/1000</f>
        <v>49.37256</v>
      </c>
    </row>
    <row r="35" spans="1:8" ht="15.75" customHeight="1">
      <c r="A35" s="141" t="s">
        <v>28</v>
      </c>
      <c r="B35" s="141"/>
      <c r="C35" s="141"/>
      <c r="D35" s="43">
        <v>222</v>
      </c>
      <c r="E35" s="44">
        <f>SUM(F35:G35)</f>
        <v>26500</v>
      </c>
      <c r="F35" s="37">
        <v>26500</v>
      </c>
      <c r="G35" s="9"/>
      <c r="H35" s="61">
        <f aca="true" t="shared" si="1" ref="H35:H44">E35/1000</f>
        <v>26.5</v>
      </c>
    </row>
    <row r="36" spans="1:8" ht="15.75" customHeight="1">
      <c r="A36" s="49"/>
      <c r="B36" s="49"/>
      <c r="C36" s="49"/>
      <c r="D36" s="47"/>
      <c r="E36" s="48"/>
      <c r="F36" s="27"/>
      <c r="G36" s="9"/>
      <c r="H36" s="61">
        <f t="shared" si="1"/>
        <v>0</v>
      </c>
    </row>
    <row r="37" spans="1:8" ht="15.75" customHeight="1">
      <c r="A37" s="136" t="s">
        <v>99</v>
      </c>
      <c r="B37" s="137"/>
      <c r="C37" s="137"/>
      <c r="D37" s="138"/>
      <c r="E37" s="46">
        <v>0</v>
      </c>
      <c r="F37" s="37">
        <v>0</v>
      </c>
      <c r="G37" s="9"/>
      <c r="H37" s="61">
        <f t="shared" si="1"/>
        <v>0</v>
      </c>
    </row>
    <row r="38" spans="1:8" ht="15.75" customHeight="1">
      <c r="A38" s="136" t="s">
        <v>98</v>
      </c>
      <c r="B38" s="137"/>
      <c r="C38" s="137"/>
      <c r="D38" s="138"/>
      <c r="E38" s="46">
        <f>E35-E36</f>
        <v>26500</v>
      </c>
      <c r="F38" s="38">
        <f>F35-F36</f>
        <v>26500</v>
      </c>
      <c r="G38" s="9"/>
      <c r="H38" s="61">
        <f t="shared" si="1"/>
        <v>26.5</v>
      </c>
    </row>
    <row r="39" spans="1:8" ht="14.25" customHeight="1">
      <c r="A39" s="141" t="s">
        <v>29</v>
      </c>
      <c r="B39" s="141"/>
      <c r="C39" s="141"/>
      <c r="D39" s="43">
        <v>223</v>
      </c>
      <c r="E39" s="44">
        <f>F39</f>
        <v>600500</v>
      </c>
      <c r="F39" s="37">
        <v>600500</v>
      </c>
      <c r="G39" s="9"/>
      <c r="H39" s="61">
        <f t="shared" si="1"/>
        <v>600.5</v>
      </c>
    </row>
    <row r="40" spans="1:8" ht="14.25" customHeight="1">
      <c r="A40" s="49"/>
      <c r="B40" s="49"/>
      <c r="C40" s="49"/>
      <c r="D40" s="47"/>
      <c r="E40" s="48">
        <v>321660.57</v>
      </c>
      <c r="F40" s="27"/>
      <c r="G40" s="9"/>
      <c r="H40" s="61">
        <f t="shared" si="1"/>
        <v>321.66057</v>
      </c>
    </row>
    <row r="41" spans="1:8" ht="14.25" customHeight="1">
      <c r="A41" s="49"/>
      <c r="B41" s="49"/>
      <c r="C41" s="49"/>
      <c r="D41" s="47"/>
      <c r="E41" s="48">
        <v>14854.7</v>
      </c>
      <c r="F41" s="27"/>
      <c r="G41" s="9"/>
      <c r="H41" s="61">
        <f t="shared" si="1"/>
        <v>14.854700000000001</v>
      </c>
    </row>
    <row r="42" spans="1:8" ht="14.25" customHeight="1">
      <c r="A42" s="136" t="s">
        <v>99</v>
      </c>
      <c r="B42" s="137"/>
      <c r="C42" s="137"/>
      <c r="D42" s="138"/>
      <c r="E42" s="46">
        <f>E40+E41</f>
        <v>336515.27</v>
      </c>
      <c r="F42" s="37">
        <v>0</v>
      </c>
      <c r="G42" s="9"/>
      <c r="H42" s="61">
        <f t="shared" si="1"/>
        <v>336.51527000000004</v>
      </c>
    </row>
    <row r="43" spans="1:8" ht="14.25" customHeight="1">
      <c r="A43" s="45"/>
      <c r="B43" s="50"/>
      <c r="C43" s="50"/>
      <c r="D43" s="60"/>
      <c r="E43" s="46">
        <v>48800.22</v>
      </c>
      <c r="F43" s="37"/>
      <c r="G43" s="9"/>
      <c r="H43" s="61">
        <f t="shared" si="1"/>
        <v>48.80022</v>
      </c>
    </row>
    <row r="44" spans="1:8" ht="14.25" customHeight="1">
      <c r="A44" s="136" t="s">
        <v>98</v>
      </c>
      <c r="B44" s="137"/>
      <c r="C44" s="137"/>
      <c r="D44" s="138"/>
      <c r="E44" s="46">
        <f>E39-E42-E43</f>
        <v>215184.50999999998</v>
      </c>
      <c r="F44" s="38">
        <f>F40-F41</f>
        <v>0</v>
      </c>
      <c r="G44" s="9"/>
      <c r="H44" s="61">
        <f t="shared" si="1"/>
        <v>215.18451</v>
      </c>
    </row>
    <row r="45" spans="1:7" ht="30.75" customHeight="1">
      <c r="A45" s="141" t="s">
        <v>31</v>
      </c>
      <c r="B45" s="141"/>
      <c r="C45" s="141"/>
      <c r="D45" s="43">
        <v>225</v>
      </c>
      <c r="E45" s="44">
        <f>SUM(F45:G45)</f>
        <v>300000</v>
      </c>
      <c r="F45" s="37">
        <v>300000</v>
      </c>
      <c r="G45" s="9"/>
    </row>
    <row r="46" spans="1:7" ht="18" customHeight="1">
      <c r="A46" s="49"/>
      <c r="B46" s="49"/>
      <c r="C46" s="49"/>
      <c r="D46" s="47"/>
      <c r="E46" s="48">
        <v>21486.25</v>
      </c>
      <c r="F46" s="27"/>
      <c r="G46" s="9"/>
    </row>
    <row r="47" spans="1:7" ht="19.5" customHeight="1">
      <c r="A47" s="49"/>
      <c r="B47" s="49"/>
      <c r="C47" s="49"/>
      <c r="D47" s="47"/>
      <c r="E47" s="48">
        <v>21051</v>
      </c>
      <c r="F47" s="27"/>
      <c r="G47" s="9"/>
    </row>
    <row r="48" spans="1:7" ht="17.25" customHeight="1">
      <c r="A48" s="49"/>
      <c r="B48" s="49"/>
      <c r="C48" s="49"/>
      <c r="D48" s="47"/>
      <c r="E48" s="48">
        <v>45264.6</v>
      </c>
      <c r="F48" s="27"/>
      <c r="G48" s="9"/>
    </row>
    <row r="49" spans="1:7" ht="20.25" customHeight="1">
      <c r="A49" s="136" t="s">
        <v>99</v>
      </c>
      <c r="B49" s="137"/>
      <c r="C49" s="137"/>
      <c r="D49" s="138"/>
      <c r="E49" s="46">
        <f>SUM(E46:E48)</f>
        <v>87801.85</v>
      </c>
      <c r="F49" s="27"/>
      <c r="G49" s="9"/>
    </row>
    <row r="50" spans="1:7" ht="17.25" customHeight="1">
      <c r="A50" s="136" t="s">
        <v>98</v>
      </c>
      <c r="B50" s="137"/>
      <c r="C50" s="137"/>
      <c r="D50" s="138"/>
      <c r="E50" s="46">
        <f>E45-E49</f>
        <v>212198.15</v>
      </c>
      <c r="F50" s="27"/>
      <c r="G50" s="9"/>
    </row>
    <row r="51" spans="1:7" ht="15.75" customHeight="1">
      <c r="A51" s="141" t="s">
        <v>32</v>
      </c>
      <c r="B51" s="141"/>
      <c r="C51" s="141"/>
      <c r="D51" s="43">
        <v>226</v>
      </c>
      <c r="E51" s="44">
        <f>F51</f>
        <v>225000</v>
      </c>
      <c r="F51" s="37">
        <v>225000</v>
      </c>
      <c r="G51" s="9"/>
    </row>
    <row r="52" spans="1:7" ht="15.75" customHeight="1">
      <c r="A52" s="49"/>
      <c r="B52" s="49"/>
      <c r="C52" s="49"/>
      <c r="D52" s="47"/>
      <c r="E52" s="48">
        <v>0</v>
      </c>
      <c r="F52" s="27"/>
      <c r="G52" s="9"/>
    </row>
    <row r="53" spans="1:7" ht="15.75" customHeight="1">
      <c r="A53" s="136" t="s">
        <v>99</v>
      </c>
      <c r="B53" s="137"/>
      <c r="C53" s="137"/>
      <c r="D53" s="138"/>
      <c r="E53" s="46">
        <v>0</v>
      </c>
      <c r="F53" s="27"/>
      <c r="G53" s="9"/>
    </row>
    <row r="54" spans="1:7" ht="15.75" customHeight="1">
      <c r="A54" s="136" t="s">
        <v>98</v>
      </c>
      <c r="B54" s="137"/>
      <c r="C54" s="137"/>
      <c r="D54" s="138"/>
      <c r="E54" s="46">
        <f>E51-E52</f>
        <v>225000</v>
      </c>
      <c r="F54" s="27"/>
      <c r="G54" s="9"/>
    </row>
    <row r="55" spans="1:7" ht="19.5" customHeight="1">
      <c r="A55" s="141" t="s">
        <v>36</v>
      </c>
      <c r="B55" s="141"/>
      <c r="C55" s="141"/>
      <c r="D55" s="43">
        <v>290</v>
      </c>
      <c r="E55" s="44">
        <f>F55</f>
        <v>327767</v>
      </c>
      <c r="F55" s="27">
        <f>178000+3900+90000+55867</f>
        <v>327767</v>
      </c>
      <c r="G55" s="9"/>
    </row>
    <row r="56" spans="1:7" ht="19.5" customHeight="1">
      <c r="A56" s="139" t="s">
        <v>104</v>
      </c>
      <c r="B56" s="140"/>
      <c r="C56" s="140"/>
      <c r="D56" s="50"/>
      <c r="E56" s="48">
        <v>3900</v>
      </c>
      <c r="F56" s="27"/>
      <c r="G56" s="9"/>
    </row>
    <row r="57" spans="1:7" ht="19.5" customHeight="1">
      <c r="A57" s="51"/>
      <c r="B57" s="52"/>
      <c r="C57" s="52"/>
      <c r="D57" s="50"/>
      <c r="E57" s="48">
        <v>90000</v>
      </c>
      <c r="F57" s="27"/>
      <c r="G57" s="9"/>
    </row>
    <row r="58" spans="1:7" ht="19.5" customHeight="1">
      <c r="A58" s="51"/>
      <c r="B58" s="52"/>
      <c r="C58" s="52"/>
      <c r="D58" s="50"/>
      <c r="E58" s="48">
        <v>55867</v>
      </c>
      <c r="F58" s="27"/>
      <c r="G58" s="9"/>
    </row>
    <row r="59" spans="1:7" ht="19.5" customHeight="1">
      <c r="A59" s="51"/>
      <c r="B59" s="52"/>
      <c r="C59" s="52"/>
      <c r="D59" s="53" t="s">
        <v>100</v>
      </c>
      <c r="E59" s="48">
        <v>58000</v>
      </c>
      <c r="F59" s="27"/>
      <c r="G59" s="9"/>
    </row>
    <row r="60" spans="1:7" ht="19.5" customHeight="1">
      <c r="A60" s="51"/>
      <c r="B60" s="52"/>
      <c r="C60" s="52"/>
      <c r="D60" s="53" t="s">
        <v>101</v>
      </c>
      <c r="E60" s="48">
        <v>20000</v>
      </c>
      <c r="F60" s="27"/>
      <c r="G60" s="9"/>
    </row>
    <row r="61" spans="1:7" ht="19.5" customHeight="1">
      <c r="A61" s="136" t="s">
        <v>102</v>
      </c>
      <c r="B61" s="137"/>
      <c r="C61" s="137"/>
      <c r="D61" s="138"/>
      <c r="E61" s="46">
        <f>E59+E60</f>
        <v>78000</v>
      </c>
      <c r="F61" s="27"/>
      <c r="G61" s="9"/>
    </row>
    <row r="62" spans="1:7" ht="19.5" customHeight="1">
      <c r="A62" s="136" t="s">
        <v>98</v>
      </c>
      <c r="B62" s="137"/>
      <c r="C62" s="137"/>
      <c r="D62" s="138"/>
      <c r="E62" s="46">
        <f>E55-E61</f>
        <v>249767</v>
      </c>
      <c r="F62" s="27"/>
      <c r="G62" s="9"/>
    </row>
    <row r="63" spans="1:7" ht="28.5" customHeight="1">
      <c r="A63" s="141" t="s">
        <v>37</v>
      </c>
      <c r="B63" s="141"/>
      <c r="C63" s="141"/>
      <c r="D63" s="43">
        <v>310</v>
      </c>
      <c r="E63" s="44">
        <f>SUM(F63:G63)</f>
        <v>308200</v>
      </c>
      <c r="F63" s="27">
        <f>120000+42400+150000-4200</f>
        <v>308200</v>
      </c>
      <c r="G63" s="9"/>
    </row>
    <row r="64" spans="1:7" ht="21.75" customHeight="1">
      <c r="A64" s="139" t="s">
        <v>104</v>
      </c>
      <c r="B64" s="140"/>
      <c r="C64" s="140"/>
      <c r="D64" s="50"/>
      <c r="E64" s="48">
        <v>150000</v>
      </c>
      <c r="F64" s="28"/>
      <c r="G64" s="24"/>
    </row>
    <row r="65" spans="1:7" ht="20.25" customHeight="1">
      <c r="A65" s="54"/>
      <c r="B65" s="55"/>
      <c r="C65" s="55"/>
      <c r="D65" s="50"/>
      <c r="E65" s="48">
        <v>38200</v>
      </c>
      <c r="F65" s="28"/>
      <c r="G65" s="24"/>
    </row>
    <row r="66" spans="1:7" ht="16.5" customHeight="1">
      <c r="A66" s="136" t="s">
        <v>99</v>
      </c>
      <c r="B66" s="137"/>
      <c r="C66" s="137"/>
      <c r="D66" s="138"/>
      <c r="E66" s="48">
        <v>0</v>
      </c>
      <c r="F66" s="28"/>
      <c r="G66" s="24"/>
    </row>
    <row r="67" spans="1:7" ht="15.75" customHeight="1">
      <c r="A67" s="136" t="s">
        <v>98</v>
      </c>
      <c r="B67" s="137"/>
      <c r="C67" s="137"/>
      <c r="D67" s="138"/>
      <c r="E67" s="46">
        <f>E63-E66</f>
        <v>308200</v>
      </c>
      <c r="F67" s="28"/>
      <c r="G67" s="24"/>
    </row>
    <row r="68" spans="1:7" ht="28.5" customHeight="1">
      <c r="A68" s="141" t="s">
        <v>40</v>
      </c>
      <c r="B68" s="141"/>
      <c r="C68" s="141"/>
      <c r="D68" s="43">
        <v>340</v>
      </c>
      <c r="E68" s="44">
        <f>F68</f>
        <v>130000</v>
      </c>
      <c r="F68" s="27">
        <v>130000</v>
      </c>
      <c r="G68" s="9"/>
    </row>
    <row r="69" spans="1:7" ht="20.25" customHeight="1">
      <c r="A69" s="136" t="s">
        <v>99</v>
      </c>
      <c r="B69" s="137"/>
      <c r="C69" s="137"/>
      <c r="D69" s="138"/>
      <c r="E69" s="46">
        <v>0</v>
      </c>
      <c r="F69" s="27"/>
      <c r="G69" s="9"/>
    </row>
    <row r="70" spans="1:7" ht="17.25" customHeight="1">
      <c r="A70" s="136" t="s">
        <v>98</v>
      </c>
      <c r="B70" s="137"/>
      <c r="C70" s="137"/>
      <c r="D70" s="138"/>
      <c r="E70" s="46">
        <f>E68-E69</f>
        <v>130000</v>
      </c>
      <c r="F70" s="27"/>
      <c r="G70" s="9"/>
    </row>
    <row r="71" spans="1:7" ht="28.5" customHeight="1">
      <c r="A71" s="7"/>
      <c r="B71" s="7"/>
      <c r="C71" s="7"/>
      <c r="D71" s="1" t="s">
        <v>103</v>
      </c>
      <c r="E71" s="41">
        <f>(E28+E55+E63+E68)-E59-E60-E38</f>
        <v>1981467</v>
      </c>
      <c r="F71" s="22"/>
      <c r="G71" s="22"/>
    </row>
    <row r="72" spans="4:5" ht="30">
      <c r="D72" s="3" t="s">
        <v>105</v>
      </c>
      <c r="E72" s="5">
        <v>542944.56</v>
      </c>
    </row>
    <row r="73" spans="4:5" ht="15">
      <c r="D73" s="8">
        <v>221</v>
      </c>
      <c r="E73" s="29">
        <f>E33</f>
        <v>118627.44</v>
      </c>
    </row>
    <row r="74" spans="4:5" ht="15">
      <c r="D74" s="8">
        <v>223</v>
      </c>
      <c r="E74" s="29">
        <f>E42</f>
        <v>336515.27</v>
      </c>
    </row>
    <row r="75" spans="4:5" ht="15">
      <c r="D75" s="8">
        <v>225</v>
      </c>
      <c r="E75" s="29">
        <f>E49</f>
        <v>87801.85</v>
      </c>
    </row>
    <row r="76" spans="4:5" ht="15">
      <c r="D76" s="3" t="s">
        <v>106</v>
      </c>
      <c r="E76" s="40">
        <f>E77+E78+E79+E80+E81+E82+E83+E84</f>
        <v>1416222.22</v>
      </c>
    </row>
    <row r="77" spans="4:8" ht="15">
      <c r="D77" s="8">
        <v>221</v>
      </c>
      <c r="E77" s="29">
        <f>E34</f>
        <v>49372.56</v>
      </c>
      <c r="H77" s="2">
        <v>31200</v>
      </c>
    </row>
    <row r="78" spans="4:5" ht="15">
      <c r="D78" s="8">
        <v>222</v>
      </c>
      <c r="E78" s="29">
        <f>E35</f>
        <v>26500</v>
      </c>
    </row>
    <row r="79" spans="4:8" ht="15">
      <c r="D79" s="8">
        <v>223</v>
      </c>
      <c r="E79" s="29">
        <f>E44</f>
        <v>215184.50999999998</v>
      </c>
      <c r="H79" s="2">
        <v>-31200</v>
      </c>
    </row>
    <row r="80" spans="4:8" ht="15">
      <c r="D80" s="8">
        <v>225</v>
      </c>
      <c r="E80" s="29">
        <f>E50</f>
        <v>212198.15</v>
      </c>
      <c r="H80" s="2" t="s">
        <v>107</v>
      </c>
    </row>
    <row r="81" spans="4:8" ht="15">
      <c r="D81" s="8">
        <v>226</v>
      </c>
      <c r="E81" s="29">
        <f>E54</f>
        <v>225000</v>
      </c>
      <c r="H81" s="2" t="s">
        <v>107</v>
      </c>
    </row>
    <row r="82" spans="4:5" ht="15">
      <c r="D82" s="8">
        <v>290</v>
      </c>
      <c r="E82" s="29">
        <f>E62</f>
        <v>249767</v>
      </c>
    </row>
    <row r="83" spans="4:5" ht="15">
      <c r="D83" s="8">
        <v>310</v>
      </c>
      <c r="E83" s="29">
        <f>E67</f>
        <v>308200</v>
      </c>
    </row>
    <row r="84" spans="4:8" ht="15">
      <c r="D84" s="8">
        <v>340</v>
      </c>
      <c r="E84" s="29">
        <f>E70</f>
        <v>130000</v>
      </c>
      <c r="H84" s="2" t="s">
        <v>107</v>
      </c>
    </row>
    <row r="86" ht="15">
      <c r="E86" s="2">
        <v>1205800</v>
      </c>
    </row>
    <row r="88" ht="15">
      <c r="E88" s="39">
        <f>E86-E76</f>
        <v>-210422.21999999997</v>
      </c>
    </row>
  </sheetData>
  <sheetProtection/>
  <mergeCells count="52">
    <mergeCell ref="A1:G1"/>
    <mergeCell ref="A2:C3"/>
    <mergeCell ref="D2:D3"/>
    <mergeCell ref="E2:E3"/>
    <mergeCell ref="F2:G2"/>
    <mergeCell ref="A4:C4"/>
    <mergeCell ref="A5:C5"/>
    <mergeCell ref="A6:C6"/>
    <mergeCell ref="A7:C7"/>
    <mergeCell ref="A8:C8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5:C35"/>
    <mergeCell ref="A39:C39"/>
    <mergeCell ref="A70:D70"/>
    <mergeCell ref="A63:C63"/>
    <mergeCell ref="A68:C68"/>
    <mergeCell ref="A61:D61"/>
    <mergeCell ref="A55:C55"/>
    <mergeCell ref="A45:C45"/>
    <mergeCell ref="A51:C51"/>
    <mergeCell ref="A53:D53"/>
    <mergeCell ref="A54:D54"/>
    <mergeCell ref="A62:D62"/>
    <mergeCell ref="A66:D66"/>
    <mergeCell ref="A49:D49"/>
    <mergeCell ref="A50:D50"/>
    <mergeCell ref="A67:D67"/>
    <mergeCell ref="A69:D69"/>
    <mergeCell ref="A33:D33"/>
    <mergeCell ref="A34:D34"/>
    <mergeCell ref="A37:D37"/>
    <mergeCell ref="A64:C64"/>
    <mergeCell ref="A56:C56"/>
    <mergeCell ref="A38:D38"/>
    <mergeCell ref="A42:D42"/>
    <mergeCell ref="A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2017-03-24T07:57:14Z</cp:lastPrinted>
  <dcterms:created xsi:type="dcterms:W3CDTF">2010-08-09T11:23:33Z</dcterms:created>
  <dcterms:modified xsi:type="dcterms:W3CDTF">2017-04-12T06:50:07Z</dcterms:modified>
  <cp:category/>
  <cp:version/>
  <cp:contentType/>
  <cp:contentStatus/>
</cp:coreProperties>
</file>